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75"/>
  </bookViews>
  <sheets>
    <sheet name="HR-P" sheetId="25" r:id="rId1"/>
    <sheet name="ZAGREB" sheetId="1" r:id="rId2"/>
    <sheet name="ZAGREBAČKA" sheetId="5" r:id="rId3"/>
    <sheet name="KRAP-ZAGOR" sheetId="6" r:id="rId4"/>
    <sheet name="SIS-MOSL" sheetId="7" r:id="rId5"/>
    <sheet name="KARLOVAČKA" sheetId="8" r:id="rId6"/>
    <sheet name="VARAŽDIN" sheetId="9" r:id="rId7"/>
    <sheet name="KOP-KRIŽ" sheetId="10" r:id="rId8"/>
    <sheet name="BJELOVAR" sheetId="11" r:id="rId9"/>
    <sheet name="PRIMOR-GOR" sheetId="12" r:id="rId10"/>
    <sheet name="LIKA-SENJ" sheetId="13" r:id="rId11"/>
    <sheet name="VIROVIT-PODR" sheetId="14" r:id="rId12"/>
    <sheet name="POŽ-SLAV" sheetId="15" r:id="rId13"/>
    <sheet name="BROD-POSAV" sheetId="16" r:id="rId14"/>
    <sheet name="ZADAR" sheetId="17" r:id="rId15"/>
    <sheet name="OSIJEK-BAR" sheetId="18" r:id="rId16"/>
    <sheet name="ŠIBEN-KNIN" sheetId="19" r:id="rId17"/>
    <sheet name="VUKOV-SRIJ" sheetId="20" r:id="rId18"/>
    <sheet name="SPLIT-DALM" sheetId="21" r:id="rId19"/>
    <sheet name="ISTRA" sheetId="22" r:id="rId20"/>
    <sheet name="DUBROV-NERET" sheetId="23" r:id="rId21"/>
    <sheet name="MEĐIMUR" sheetId="24" r:id="rId22"/>
    <sheet name="Sheet1" sheetId="26" r:id="rId23"/>
  </sheets>
  <calcPr calcId="152511"/>
</workbook>
</file>

<file path=xl/calcChain.xml><?xml version="1.0" encoding="utf-8"?>
<calcChain xmlns="http://schemas.openxmlformats.org/spreadsheetml/2006/main">
  <c r="I11" i="8"/>
  <c r="K47" i="25"/>
  <c r="I12" i="8"/>
  <c r="I16"/>
  <c r="I19"/>
  <c r="I21"/>
  <c r="I23"/>
  <c r="G54" i="25"/>
  <c r="H23"/>
  <c r="D9"/>
  <c r="D38"/>
  <c r="D23"/>
  <c r="G56" i="24"/>
  <c r="I56"/>
  <c r="C56"/>
  <c r="K53"/>
  <c r="L53"/>
  <c r="M53"/>
  <c r="I53"/>
  <c r="H53"/>
  <c r="E53"/>
  <c r="K49"/>
  <c r="I49"/>
  <c r="H49"/>
  <c r="E49"/>
  <c r="K45"/>
  <c r="M45"/>
  <c r="I45"/>
  <c r="H45"/>
  <c r="E45"/>
  <c r="K42"/>
  <c r="M42"/>
  <c r="I42"/>
  <c r="H42"/>
  <c r="E42"/>
  <c r="K40"/>
  <c r="M40"/>
  <c r="I40"/>
  <c r="H40"/>
  <c r="E40"/>
  <c r="K38"/>
  <c r="L38"/>
  <c r="I38"/>
  <c r="H38"/>
  <c r="E38"/>
  <c r="K35"/>
  <c r="I35"/>
  <c r="H35"/>
  <c r="E35"/>
  <c r="K33"/>
  <c r="L33"/>
  <c r="I33"/>
  <c r="H33"/>
  <c r="E33"/>
  <c r="L31"/>
  <c r="I31"/>
  <c r="H31"/>
  <c r="E31"/>
  <c r="K29"/>
  <c r="M29"/>
  <c r="I29"/>
  <c r="H29"/>
  <c r="E29"/>
  <c r="K27"/>
  <c r="L27"/>
  <c r="I27"/>
  <c r="H27"/>
  <c r="E27"/>
  <c r="K25"/>
  <c r="M25"/>
  <c r="I25"/>
  <c r="H25"/>
  <c r="E25"/>
  <c r="K23"/>
  <c r="M23"/>
  <c r="I23"/>
  <c r="H23"/>
  <c r="H56"/>
  <c r="E23"/>
  <c r="K21"/>
  <c r="L21"/>
  <c r="I21"/>
  <c r="H21"/>
  <c r="E21"/>
  <c r="K19"/>
  <c r="L19"/>
  <c r="I19"/>
  <c r="H19"/>
  <c r="E19"/>
  <c r="K16"/>
  <c r="I16"/>
  <c r="H16"/>
  <c r="E16"/>
  <c r="K12"/>
  <c r="L12"/>
  <c r="I12"/>
  <c r="H12"/>
  <c r="E12"/>
  <c r="K11"/>
  <c r="M11"/>
  <c r="I11"/>
  <c r="H11"/>
  <c r="E11"/>
  <c r="K9"/>
  <c r="M9"/>
  <c r="I9"/>
  <c r="H9"/>
  <c r="E9"/>
  <c r="G56" i="23"/>
  <c r="C56"/>
  <c r="D49"/>
  <c r="K53"/>
  <c r="I53"/>
  <c r="E53"/>
  <c r="K49"/>
  <c r="M49"/>
  <c r="I49"/>
  <c r="E49"/>
  <c r="K45"/>
  <c r="M45"/>
  <c r="I45"/>
  <c r="E45"/>
  <c r="K42"/>
  <c r="I42"/>
  <c r="E42"/>
  <c r="K40"/>
  <c r="M40"/>
  <c r="I40"/>
  <c r="E40"/>
  <c r="K38"/>
  <c r="I38"/>
  <c r="E38"/>
  <c r="K35"/>
  <c r="I35"/>
  <c r="E35"/>
  <c r="K33"/>
  <c r="M33"/>
  <c r="I33"/>
  <c r="E33"/>
  <c r="K31"/>
  <c r="M31"/>
  <c r="I31"/>
  <c r="E31"/>
  <c r="K29"/>
  <c r="M29"/>
  <c r="I29"/>
  <c r="E29"/>
  <c r="K27"/>
  <c r="I27"/>
  <c r="E27"/>
  <c r="K25"/>
  <c r="I25"/>
  <c r="E25"/>
  <c r="K23"/>
  <c r="I23"/>
  <c r="E23"/>
  <c r="K21"/>
  <c r="I21"/>
  <c r="E21"/>
  <c r="K19"/>
  <c r="M19"/>
  <c r="I19"/>
  <c r="E19"/>
  <c r="K16"/>
  <c r="M16"/>
  <c r="I16"/>
  <c r="E16"/>
  <c r="K12"/>
  <c r="M12"/>
  <c r="I12"/>
  <c r="E12"/>
  <c r="K11"/>
  <c r="M11"/>
  <c r="I11"/>
  <c r="E11"/>
  <c r="K9"/>
  <c r="M9"/>
  <c r="I9"/>
  <c r="E9"/>
  <c r="G56" i="22"/>
  <c r="H53"/>
  <c r="C56"/>
  <c r="K53"/>
  <c r="M53"/>
  <c r="I53"/>
  <c r="E53"/>
  <c r="K49"/>
  <c r="M49"/>
  <c r="I49"/>
  <c r="E49"/>
  <c r="K45"/>
  <c r="M45"/>
  <c r="I45"/>
  <c r="E45"/>
  <c r="K42"/>
  <c r="M42"/>
  <c r="I42"/>
  <c r="E42"/>
  <c r="K40"/>
  <c r="M40"/>
  <c r="I40"/>
  <c r="E40"/>
  <c r="K38"/>
  <c r="M38"/>
  <c r="I38"/>
  <c r="E38"/>
  <c r="K35"/>
  <c r="M35"/>
  <c r="I35"/>
  <c r="E35"/>
  <c r="K33"/>
  <c r="M33"/>
  <c r="I33"/>
  <c r="E33"/>
  <c r="K31"/>
  <c r="M31"/>
  <c r="I31"/>
  <c r="E31"/>
  <c r="K29"/>
  <c r="M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M12"/>
  <c r="I12"/>
  <c r="E12"/>
  <c r="K11"/>
  <c r="M11"/>
  <c r="I11"/>
  <c r="E11"/>
  <c r="K9"/>
  <c r="M9"/>
  <c r="I9"/>
  <c r="E9"/>
  <c r="G56" i="21"/>
  <c r="I56"/>
  <c r="C56"/>
  <c r="D35"/>
  <c r="K53"/>
  <c r="I53"/>
  <c r="E53"/>
  <c r="K49"/>
  <c r="M49"/>
  <c r="I49"/>
  <c r="E49"/>
  <c r="K45"/>
  <c r="M45"/>
  <c r="I45"/>
  <c r="E45"/>
  <c r="K42"/>
  <c r="M42"/>
  <c r="I42"/>
  <c r="E42"/>
  <c r="K40"/>
  <c r="I40"/>
  <c r="E40"/>
  <c r="K38"/>
  <c r="I38"/>
  <c r="E38"/>
  <c r="K35"/>
  <c r="M35"/>
  <c r="I35"/>
  <c r="E35"/>
  <c r="K33"/>
  <c r="M33"/>
  <c r="I33"/>
  <c r="E33"/>
  <c r="K31"/>
  <c r="M31"/>
  <c r="I31"/>
  <c r="E31"/>
  <c r="K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I16"/>
  <c r="E16"/>
  <c r="K12"/>
  <c r="I12"/>
  <c r="E12"/>
  <c r="K11"/>
  <c r="M11"/>
  <c r="I11"/>
  <c r="E11"/>
  <c r="K9"/>
  <c r="M9"/>
  <c r="I9"/>
  <c r="E9"/>
  <c r="G56" i="20"/>
  <c r="H35"/>
  <c r="C56"/>
  <c r="K53"/>
  <c r="M53"/>
  <c r="I53"/>
  <c r="E53"/>
  <c r="K49"/>
  <c r="I49"/>
  <c r="E49"/>
  <c r="K45"/>
  <c r="M45"/>
  <c r="I45"/>
  <c r="E45"/>
  <c r="K42"/>
  <c r="M42"/>
  <c r="I42"/>
  <c r="E42"/>
  <c r="K40"/>
  <c r="I40"/>
  <c r="E40"/>
  <c r="K38"/>
  <c r="I38"/>
  <c r="E38"/>
  <c r="K35"/>
  <c r="M35"/>
  <c r="I35"/>
  <c r="E35"/>
  <c r="K33"/>
  <c r="M33"/>
  <c r="I33"/>
  <c r="E33"/>
  <c r="K31"/>
  <c r="M31"/>
  <c r="I31"/>
  <c r="E31"/>
  <c r="K29"/>
  <c r="M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I12"/>
  <c r="E12"/>
  <c r="K11"/>
  <c r="M11"/>
  <c r="I11"/>
  <c r="E11"/>
  <c r="K9"/>
  <c r="I9"/>
  <c r="E9"/>
  <c r="G56" i="19"/>
  <c r="C56"/>
  <c r="D38"/>
  <c r="K53"/>
  <c r="I53"/>
  <c r="E53"/>
  <c r="K49"/>
  <c r="M49"/>
  <c r="I49"/>
  <c r="E49"/>
  <c r="K45"/>
  <c r="M45"/>
  <c r="I45"/>
  <c r="E45"/>
  <c r="K42"/>
  <c r="M42"/>
  <c r="I42"/>
  <c r="E42"/>
  <c r="K40"/>
  <c r="M40"/>
  <c r="I40"/>
  <c r="E40"/>
  <c r="K38"/>
  <c r="M38"/>
  <c r="I38"/>
  <c r="E38"/>
  <c r="K35"/>
  <c r="M35"/>
  <c r="I35"/>
  <c r="E35"/>
  <c r="K33"/>
  <c r="M33"/>
  <c r="I33"/>
  <c r="E33"/>
  <c r="K31"/>
  <c r="M31"/>
  <c r="I31"/>
  <c r="E31"/>
  <c r="K29"/>
  <c r="M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M12"/>
  <c r="I12"/>
  <c r="E12"/>
  <c r="M11"/>
  <c r="I11"/>
  <c r="E11"/>
  <c r="K9"/>
  <c r="M9"/>
  <c r="I9"/>
  <c r="E9"/>
  <c r="G56" i="18"/>
  <c r="C56"/>
  <c r="D45"/>
  <c r="K53"/>
  <c r="I53"/>
  <c r="E53"/>
  <c r="M49"/>
  <c r="I49"/>
  <c r="E49"/>
  <c r="K45"/>
  <c r="M45"/>
  <c r="I45"/>
  <c r="E45"/>
  <c r="K42"/>
  <c r="M42"/>
  <c r="I42"/>
  <c r="E42"/>
  <c r="K40"/>
  <c r="M40"/>
  <c r="I40"/>
  <c r="E40"/>
  <c r="K38"/>
  <c r="I38"/>
  <c r="E38"/>
  <c r="K35"/>
  <c r="I35"/>
  <c r="E35"/>
  <c r="K33"/>
  <c r="I33"/>
  <c r="E33"/>
  <c r="K31"/>
  <c r="I31"/>
  <c r="E31"/>
  <c r="K29"/>
  <c r="M29"/>
  <c r="I29"/>
  <c r="E29"/>
  <c r="K27"/>
  <c r="M27"/>
  <c r="I27"/>
  <c r="E27"/>
  <c r="K25"/>
  <c r="I25"/>
  <c r="E25"/>
  <c r="M23"/>
  <c r="I23"/>
  <c r="E23"/>
  <c r="K21"/>
  <c r="M21"/>
  <c r="I21"/>
  <c r="E21"/>
  <c r="D21"/>
  <c r="K19"/>
  <c r="I19"/>
  <c r="E19"/>
  <c r="D19"/>
  <c r="K16"/>
  <c r="M16"/>
  <c r="I16"/>
  <c r="H16"/>
  <c r="E16"/>
  <c r="D16"/>
  <c r="K12"/>
  <c r="M12"/>
  <c r="I12"/>
  <c r="E12"/>
  <c r="D12"/>
  <c r="K11"/>
  <c r="M11"/>
  <c r="I11"/>
  <c r="E11"/>
  <c r="D11"/>
  <c r="K9"/>
  <c r="M9"/>
  <c r="I9"/>
  <c r="E9"/>
  <c r="D9"/>
  <c r="G56" i="17"/>
  <c r="H56"/>
  <c r="C56"/>
  <c r="D19"/>
  <c r="K53"/>
  <c r="I53"/>
  <c r="E53"/>
  <c r="K49"/>
  <c r="M49"/>
  <c r="I49"/>
  <c r="E49"/>
  <c r="K45"/>
  <c r="M45"/>
  <c r="I45"/>
  <c r="E45"/>
  <c r="K42"/>
  <c r="M42"/>
  <c r="I42"/>
  <c r="E42"/>
  <c r="K40"/>
  <c r="I40"/>
  <c r="E40"/>
  <c r="K38"/>
  <c r="M38"/>
  <c r="I38"/>
  <c r="E38"/>
  <c r="K35"/>
  <c r="M35"/>
  <c r="I35"/>
  <c r="E35"/>
  <c r="K33"/>
  <c r="M33"/>
  <c r="I33"/>
  <c r="E33"/>
  <c r="K31"/>
  <c r="I31"/>
  <c r="E31"/>
  <c r="K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I12"/>
  <c r="E12"/>
  <c r="K11"/>
  <c r="M11"/>
  <c r="I11"/>
  <c r="E11"/>
  <c r="K9"/>
  <c r="M9"/>
  <c r="I9"/>
  <c r="E9"/>
  <c r="G56" i="16"/>
  <c r="C56"/>
  <c r="D45"/>
  <c r="M53"/>
  <c r="I53"/>
  <c r="E53"/>
  <c r="K49"/>
  <c r="M49"/>
  <c r="I49"/>
  <c r="E49"/>
  <c r="K45"/>
  <c r="M45"/>
  <c r="I45"/>
  <c r="E45"/>
  <c r="K42"/>
  <c r="M42"/>
  <c r="I42"/>
  <c r="E42"/>
  <c r="K40"/>
  <c r="M40"/>
  <c r="I40"/>
  <c r="E40"/>
  <c r="K38"/>
  <c r="M38"/>
  <c r="I38"/>
  <c r="E38"/>
  <c r="K35"/>
  <c r="M35"/>
  <c r="I35"/>
  <c r="E35"/>
  <c r="K33"/>
  <c r="M33"/>
  <c r="I33"/>
  <c r="E33"/>
  <c r="K31"/>
  <c r="M31"/>
  <c r="I31"/>
  <c r="E31"/>
  <c r="K29"/>
  <c r="M29"/>
  <c r="I29"/>
  <c r="E29"/>
  <c r="K27"/>
  <c r="M27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M12"/>
  <c r="I12"/>
  <c r="E12"/>
  <c r="D12"/>
  <c r="K11"/>
  <c r="M11"/>
  <c r="I11"/>
  <c r="E11"/>
  <c r="M9"/>
  <c r="I9"/>
  <c r="E9"/>
  <c r="G56" i="15"/>
  <c r="C56"/>
  <c r="D53"/>
  <c r="K53"/>
  <c r="I53"/>
  <c r="E53"/>
  <c r="K49"/>
  <c r="I49"/>
  <c r="E49"/>
  <c r="K45"/>
  <c r="I45"/>
  <c r="E45"/>
  <c r="K42"/>
  <c r="I42"/>
  <c r="E42"/>
  <c r="K40"/>
  <c r="M40"/>
  <c r="I40"/>
  <c r="E40"/>
  <c r="K38"/>
  <c r="I38"/>
  <c r="E38"/>
  <c r="K35"/>
  <c r="M35"/>
  <c r="I35"/>
  <c r="E35"/>
  <c r="K33"/>
  <c r="M33"/>
  <c r="I33"/>
  <c r="E33"/>
  <c r="K31"/>
  <c r="M31"/>
  <c r="I31"/>
  <c r="E31"/>
  <c r="K29"/>
  <c r="I29"/>
  <c r="E29"/>
  <c r="K27"/>
  <c r="M27"/>
  <c r="I27"/>
  <c r="E27"/>
  <c r="K25"/>
  <c r="M25"/>
  <c r="I25"/>
  <c r="E25"/>
  <c r="M23"/>
  <c r="I23"/>
  <c r="E23"/>
  <c r="K21"/>
  <c r="I21"/>
  <c r="E21"/>
  <c r="K19"/>
  <c r="M19"/>
  <c r="I19"/>
  <c r="E19"/>
  <c r="K16"/>
  <c r="I16"/>
  <c r="E16"/>
  <c r="K12"/>
  <c r="I12"/>
  <c r="E12"/>
  <c r="K11"/>
  <c r="M11"/>
  <c r="I11"/>
  <c r="E11"/>
  <c r="K9"/>
  <c r="I9"/>
  <c r="E9"/>
  <c r="K59" i="8"/>
  <c r="K9" i="7"/>
  <c r="K53" i="6"/>
  <c r="K49"/>
  <c r="K45"/>
  <c r="M45"/>
  <c r="K42"/>
  <c r="K40"/>
  <c r="M40"/>
  <c r="K38"/>
  <c r="M38"/>
  <c r="K35"/>
  <c r="M35"/>
  <c r="K33"/>
  <c r="K31"/>
  <c r="M31"/>
  <c r="K29"/>
  <c r="K27"/>
  <c r="M27"/>
  <c r="K25"/>
  <c r="K23"/>
  <c r="K21"/>
  <c r="K19"/>
  <c r="M19"/>
  <c r="K16"/>
  <c r="M16"/>
  <c r="K12"/>
  <c r="M12"/>
  <c r="K11"/>
  <c r="K9"/>
  <c r="K49" i="5"/>
  <c r="K45"/>
  <c r="M45"/>
  <c r="K40"/>
  <c r="M40"/>
  <c r="K38"/>
  <c r="K35"/>
  <c r="M35"/>
  <c r="K33"/>
  <c r="K31"/>
  <c r="M31"/>
  <c r="K29"/>
  <c r="M29"/>
  <c r="K27"/>
  <c r="M27"/>
  <c r="K25"/>
  <c r="K23"/>
  <c r="K21"/>
  <c r="K19"/>
  <c r="M19"/>
  <c r="K16"/>
  <c r="M16"/>
  <c r="K12"/>
  <c r="K11"/>
  <c r="M11"/>
  <c r="K9"/>
  <c r="G56" i="14"/>
  <c r="H35"/>
  <c r="I56"/>
  <c r="C56"/>
  <c r="E56"/>
  <c r="K53"/>
  <c r="M53"/>
  <c r="I53"/>
  <c r="E53"/>
  <c r="K49"/>
  <c r="I49"/>
  <c r="E49"/>
  <c r="K45"/>
  <c r="M45"/>
  <c r="I45"/>
  <c r="E45"/>
  <c r="K42"/>
  <c r="M42"/>
  <c r="I42"/>
  <c r="E42"/>
  <c r="K40"/>
  <c r="M40"/>
  <c r="I40"/>
  <c r="E40"/>
  <c r="K38"/>
  <c r="I38"/>
  <c r="E38"/>
  <c r="K35"/>
  <c r="M35"/>
  <c r="I35"/>
  <c r="E35"/>
  <c r="K33"/>
  <c r="M33"/>
  <c r="I33"/>
  <c r="E33"/>
  <c r="K31"/>
  <c r="M31"/>
  <c r="I31"/>
  <c r="E31"/>
  <c r="K29"/>
  <c r="I29"/>
  <c r="E29"/>
  <c r="K27"/>
  <c r="K56"/>
  <c r="I27"/>
  <c r="E27"/>
  <c r="K25"/>
  <c r="M25"/>
  <c r="I25"/>
  <c r="E25"/>
  <c r="M23"/>
  <c r="I23"/>
  <c r="E23"/>
  <c r="K21"/>
  <c r="M21"/>
  <c r="I21"/>
  <c r="E21"/>
  <c r="K19"/>
  <c r="M19"/>
  <c r="I19"/>
  <c r="E19"/>
  <c r="K16"/>
  <c r="M16"/>
  <c r="I16"/>
  <c r="E16"/>
  <c r="K12"/>
  <c r="I12"/>
  <c r="E12"/>
  <c r="D12"/>
  <c r="K11"/>
  <c r="M11"/>
  <c r="I11"/>
  <c r="E11"/>
  <c r="D11"/>
  <c r="K9"/>
  <c r="M9"/>
  <c r="I9"/>
  <c r="E9"/>
  <c r="D9"/>
  <c r="G56" i="13"/>
  <c r="C56"/>
  <c r="D53"/>
  <c r="K53"/>
  <c r="M53"/>
  <c r="I53"/>
  <c r="E53"/>
  <c r="K49"/>
  <c r="M49"/>
  <c r="I49"/>
  <c r="E49"/>
  <c r="K45"/>
  <c r="M45"/>
  <c r="I45"/>
  <c r="E45"/>
  <c r="K42"/>
  <c r="I42"/>
  <c r="E42"/>
  <c r="K40"/>
  <c r="M40"/>
  <c r="I40"/>
  <c r="E40"/>
  <c r="K38"/>
  <c r="M38"/>
  <c r="I38"/>
  <c r="E38"/>
  <c r="K35"/>
  <c r="M35"/>
  <c r="I35"/>
  <c r="E35"/>
  <c r="K33"/>
  <c r="I33"/>
  <c r="E33"/>
  <c r="K31"/>
  <c r="M31"/>
  <c r="I31"/>
  <c r="E31"/>
  <c r="K29"/>
  <c r="M29"/>
  <c r="I29"/>
  <c r="E29"/>
  <c r="K27"/>
  <c r="M27"/>
  <c r="I27"/>
  <c r="E27"/>
  <c r="K25"/>
  <c r="I25"/>
  <c r="E25"/>
  <c r="M23"/>
  <c r="I23"/>
  <c r="E23"/>
  <c r="K21"/>
  <c r="M21"/>
  <c r="I21"/>
  <c r="E21"/>
  <c r="K19"/>
  <c r="I19"/>
  <c r="E19"/>
  <c r="K16"/>
  <c r="M16"/>
  <c r="I16"/>
  <c r="E16"/>
  <c r="K12"/>
  <c r="M12"/>
  <c r="I12"/>
  <c r="E12"/>
  <c r="K11"/>
  <c r="M11"/>
  <c r="I11"/>
  <c r="E11"/>
  <c r="K9"/>
  <c r="M9"/>
  <c r="I9"/>
  <c r="E9"/>
  <c r="G56" i="12"/>
  <c r="C56"/>
  <c r="D53"/>
  <c r="K53"/>
  <c r="I53"/>
  <c r="E53"/>
  <c r="K49"/>
  <c r="M49"/>
  <c r="I49"/>
  <c r="E49"/>
  <c r="K45"/>
  <c r="M45"/>
  <c r="I45"/>
  <c r="E45"/>
  <c r="K42"/>
  <c r="M42"/>
  <c r="I42"/>
  <c r="E42"/>
  <c r="K40"/>
  <c r="I40"/>
  <c r="E40"/>
  <c r="K38"/>
  <c r="M38"/>
  <c r="I38"/>
  <c r="E38"/>
  <c r="K35"/>
  <c r="M35"/>
  <c r="I35"/>
  <c r="E35"/>
  <c r="K33"/>
  <c r="M33"/>
  <c r="I33"/>
  <c r="E33"/>
  <c r="K31"/>
  <c r="M31"/>
  <c r="I31"/>
  <c r="E31"/>
  <c r="K29"/>
  <c r="M29"/>
  <c r="I29"/>
  <c r="E29"/>
  <c r="K27"/>
  <c r="M27"/>
  <c r="I27"/>
  <c r="E27"/>
  <c r="K25"/>
  <c r="M25"/>
  <c r="I25"/>
  <c r="E25"/>
  <c r="M23"/>
  <c r="I23"/>
  <c r="E23"/>
  <c r="K21"/>
  <c r="I21"/>
  <c r="E21"/>
  <c r="K19"/>
  <c r="M19"/>
  <c r="I19"/>
  <c r="E19"/>
  <c r="K16"/>
  <c r="I16"/>
  <c r="E16"/>
  <c r="D16"/>
  <c r="K12"/>
  <c r="I12"/>
  <c r="E12"/>
  <c r="D12"/>
  <c r="K11"/>
  <c r="M11"/>
  <c r="I11"/>
  <c r="E11"/>
  <c r="K9"/>
  <c r="I9"/>
  <c r="E9"/>
  <c r="D9"/>
  <c r="G56" i="11"/>
  <c r="I56"/>
  <c r="C56"/>
  <c r="D45"/>
  <c r="M53"/>
  <c r="I53"/>
  <c r="E53"/>
  <c r="I49"/>
  <c r="E49"/>
  <c r="M45"/>
  <c r="I45"/>
  <c r="E45"/>
  <c r="I42"/>
  <c r="E42"/>
  <c r="M40"/>
  <c r="I40"/>
  <c r="E40"/>
  <c r="I38"/>
  <c r="E38"/>
  <c r="M35"/>
  <c r="I35"/>
  <c r="E35"/>
  <c r="M33"/>
  <c r="I33"/>
  <c r="E33"/>
  <c r="M31"/>
  <c r="I31"/>
  <c r="E31"/>
  <c r="M29"/>
  <c r="I29"/>
  <c r="E29"/>
  <c r="M27"/>
  <c r="I27"/>
  <c r="E27"/>
  <c r="M25"/>
  <c r="I25"/>
  <c r="E25"/>
  <c r="I23"/>
  <c r="E23"/>
  <c r="M21"/>
  <c r="I21"/>
  <c r="E21"/>
  <c r="M19"/>
  <c r="I19"/>
  <c r="E19"/>
  <c r="M16"/>
  <c r="I16"/>
  <c r="E16"/>
  <c r="I12"/>
  <c r="E12"/>
  <c r="M11"/>
  <c r="I11"/>
  <c r="E11"/>
  <c r="M9"/>
  <c r="I9"/>
  <c r="E9"/>
  <c r="K59" i="1"/>
  <c r="G56"/>
  <c r="H53"/>
  <c r="C56"/>
  <c r="K53"/>
  <c r="M53"/>
  <c r="I53"/>
  <c r="E53"/>
  <c r="K49"/>
  <c r="I49"/>
  <c r="E49"/>
  <c r="K45"/>
  <c r="I45"/>
  <c r="E45"/>
  <c r="K42"/>
  <c r="M42"/>
  <c r="I42"/>
  <c r="E42"/>
  <c r="K40"/>
  <c r="M40"/>
  <c r="I40"/>
  <c r="E40"/>
  <c r="K38"/>
  <c r="I38"/>
  <c r="E38"/>
  <c r="K35"/>
  <c r="I35"/>
  <c r="E35"/>
  <c r="M33"/>
  <c r="I33"/>
  <c r="E33"/>
  <c r="K31"/>
  <c r="M31"/>
  <c r="I31"/>
  <c r="E31"/>
  <c r="K29"/>
  <c r="M29"/>
  <c r="I29"/>
  <c r="E29"/>
  <c r="K27"/>
  <c r="I27"/>
  <c r="E27"/>
  <c r="K25"/>
  <c r="I25"/>
  <c r="E25"/>
  <c r="K23"/>
  <c r="I23"/>
  <c r="E23"/>
  <c r="K21"/>
  <c r="I21"/>
  <c r="E21"/>
  <c r="K19"/>
  <c r="I19"/>
  <c r="E19"/>
  <c r="K16"/>
  <c r="I16"/>
  <c r="E16"/>
  <c r="K12"/>
  <c r="M12"/>
  <c r="I12"/>
  <c r="H12"/>
  <c r="E12"/>
  <c r="K11"/>
  <c r="I11"/>
  <c r="H11"/>
  <c r="E11"/>
  <c r="K9"/>
  <c r="I9"/>
  <c r="E9"/>
  <c r="H47" i="25"/>
  <c r="D54"/>
  <c r="K51"/>
  <c r="M51"/>
  <c r="I51"/>
  <c r="E51"/>
  <c r="M47"/>
  <c r="I47"/>
  <c r="E47"/>
  <c r="K43"/>
  <c r="M43"/>
  <c r="I43"/>
  <c r="E43"/>
  <c r="D43"/>
  <c r="K40"/>
  <c r="M40"/>
  <c r="I40"/>
  <c r="E40"/>
  <c r="D40"/>
  <c r="K38"/>
  <c r="M38"/>
  <c r="I38"/>
  <c r="E38"/>
  <c r="K36"/>
  <c r="M36"/>
  <c r="I36"/>
  <c r="H36"/>
  <c r="E36"/>
  <c r="K33"/>
  <c r="M33"/>
  <c r="I33"/>
  <c r="E33"/>
  <c r="K31"/>
  <c r="M31"/>
  <c r="I31"/>
  <c r="E31"/>
  <c r="K29"/>
  <c r="M29"/>
  <c r="I29"/>
  <c r="E29"/>
  <c r="K27"/>
  <c r="M27"/>
  <c r="I27"/>
  <c r="H27"/>
  <c r="E27"/>
  <c r="K25"/>
  <c r="M25"/>
  <c r="I25"/>
  <c r="E25"/>
  <c r="D25"/>
  <c r="M24"/>
  <c r="I24"/>
  <c r="K23"/>
  <c r="I23"/>
  <c r="E23"/>
  <c r="K21"/>
  <c r="M21"/>
  <c r="I21"/>
  <c r="H21"/>
  <c r="E21"/>
  <c r="K19"/>
  <c r="M19"/>
  <c r="I19"/>
  <c r="H19"/>
  <c r="E19"/>
  <c r="K16"/>
  <c r="I16"/>
  <c r="E16"/>
  <c r="D16"/>
  <c r="K12"/>
  <c r="I12"/>
  <c r="E12"/>
  <c r="D12"/>
  <c r="K11"/>
  <c r="M11"/>
  <c r="I11"/>
  <c r="I54"/>
  <c r="H11"/>
  <c r="E11"/>
  <c r="M10"/>
  <c r="K9"/>
  <c r="I9"/>
  <c r="E9"/>
  <c r="M33" i="6"/>
  <c r="M23" i="8"/>
  <c r="M23" i="7"/>
  <c r="G56" i="8"/>
  <c r="G56" i="7"/>
  <c r="H45"/>
  <c r="G56" i="6"/>
  <c r="C56"/>
  <c r="D25"/>
  <c r="C56" i="5"/>
  <c r="E9"/>
  <c r="E11"/>
  <c r="E12"/>
  <c r="E16"/>
  <c r="E19"/>
  <c r="E21"/>
  <c r="E25"/>
  <c r="E27"/>
  <c r="E29"/>
  <c r="E31"/>
  <c r="E33"/>
  <c r="E35"/>
  <c r="E38"/>
  <c r="E40"/>
  <c r="E42"/>
  <c r="E45"/>
  <c r="E49"/>
  <c r="E53"/>
  <c r="C56" i="8"/>
  <c r="C56" i="7"/>
  <c r="D40"/>
  <c r="D12"/>
  <c r="G56" i="5"/>
  <c r="H23"/>
  <c r="K9" i="8"/>
  <c r="K11"/>
  <c r="M11"/>
  <c r="K12"/>
  <c r="M12"/>
  <c r="K16"/>
  <c r="M16"/>
  <c r="K19"/>
  <c r="M19"/>
  <c r="K21"/>
  <c r="K25"/>
  <c r="M25"/>
  <c r="K27"/>
  <c r="K29"/>
  <c r="M29"/>
  <c r="K31"/>
  <c r="M31"/>
  <c r="K33"/>
  <c r="M33"/>
  <c r="K35"/>
  <c r="M35"/>
  <c r="K38"/>
  <c r="M38"/>
  <c r="K40"/>
  <c r="M40"/>
  <c r="K42"/>
  <c r="M42"/>
  <c r="K45"/>
  <c r="K49"/>
  <c r="M49"/>
  <c r="E23"/>
  <c r="I53"/>
  <c r="I49"/>
  <c r="I45"/>
  <c r="I42"/>
  <c r="I40"/>
  <c r="I38"/>
  <c r="I35"/>
  <c r="I33"/>
  <c r="I31"/>
  <c r="I29"/>
  <c r="I27"/>
  <c r="I25"/>
  <c r="I9"/>
  <c r="E53"/>
  <c r="E49"/>
  <c r="E45"/>
  <c r="E42"/>
  <c r="E40"/>
  <c r="E38"/>
  <c r="E35"/>
  <c r="E33"/>
  <c r="E31"/>
  <c r="E29"/>
  <c r="E27"/>
  <c r="E25"/>
  <c r="E21"/>
  <c r="E19"/>
  <c r="E16"/>
  <c r="E12"/>
  <c r="E11"/>
  <c r="E9"/>
  <c r="M23" i="10"/>
  <c r="K9"/>
  <c r="K11"/>
  <c r="M11"/>
  <c r="K12"/>
  <c r="M12"/>
  <c r="K16"/>
  <c r="K19"/>
  <c r="K21"/>
  <c r="M21"/>
  <c r="K25"/>
  <c r="K27"/>
  <c r="M27"/>
  <c r="K29"/>
  <c r="K31"/>
  <c r="M31"/>
  <c r="K33"/>
  <c r="K35"/>
  <c r="M35"/>
  <c r="K38"/>
  <c r="M38"/>
  <c r="K40"/>
  <c r="M40"/>
  <c r="K42"/>
  <c r="K45"/>
  <c r="M45"/>
  <c r="K49"/>
  <c r="M49"/>
  <c r="K53"/>
  <c r="M53"/>
  <c r="I23"/>
  <c r="G56"/>
  <c r="E23"/>
  <c r="C56"/>
  <c r="I53"/>
  <c r="I49"/>
  <c r="I45"/>
  <c r="I42"/>
  <c r="I40"/>
  <c r="I38"/>
  <c r="I35"/>
  <c r="I33"/>
  <c r="I31"/>
  <c r="I29"/>
  <c r="I27"/>
  <c r="I25"/>
  <c r="I21"/>
  <c r="I19"/>
  <c r="I16"/>
  <c r="I12"/>
  <c r="I11"/>
  <c r="I9"/>
  <c r="E53"/>
  <c r="E49"/>
  <c r="E45"/>
  <c r="E42"/>
  <c r="E40"/>
  <c r="E38"/>
  <c r="E35"/>
  <c r="E33"/>
  <c r="E31"/>
  <c r="E29"/>
  <c r="E27"/>
  <c r="E25"/>
  <c r="E21"/>
  <c r="E19"/>
  <c r="E16"/>
  <c r="E12"/>
  <c r="E11"/>
  <c r="E9"/>
  <c r="I23" i="6"/>
  <c r="E23"/>
  <c r="I53"/>
  <c r="I49"/>
  <c r="I45"/>
  <c r="I42"/>
  <c r="I40"/>
  <c r="I38"/>
  <c r="I35"/>
  <c r="I33"/>
  <c r="I31"/>
  <c r="I29"/>
  <c r="I27"/>
  <c r="I25"/>
  <c r="I21"/>
  <c r="I19"/>
  <c r="I16"/>
  <c r="I12"/>
  <c r="I11"/>
  <c r="I9"/>
  <c r="E53"/>
  <c r="E49"/>
  <c r="E45"/>
  <c r="E42"/>
  <c r="E40"/>
  <c r="E38"/>
  <c r="E35"/>
  <c r="E33"/>
  <c r="E31"/>
  <c r="E29"/>
  <c r="E27"/>
  <c r="E25"/>
  <c r="E21"/>
  <c r="E19"/>
  <c r="E16"/>
  <c r="E12"/>
  <c r="E11"/>
  <c r="D45"/>
  <c r="E9"/>
  <c r="H53"/>
  <c r="H33"/>
  <c r="H31"/>
  <c r="H11"/>
  <c r="H56"/>
  <c r="K11" i="7"/>
  <c r="M11"/>
  <c r="K12"/>
  <c r="K16"/>
  <c r="M16"/>
  <c r="K19"/>
  <c r="M19"/>
  <c r="K21"/>
  <c r="K25"/>
  <c r="K27"/>
  <c r="M27"/>
  <c r="K29"/>
  <c r="M29"/>
  <c r="K31"/>
  <c r="K33"/>
  <c r="M35"/>
  <c r="K38"/>
  <c r="M38"/>
  <c r="K40"/>
  <c r="K42"/>
  <c r="K45"/>
  <c r="M45"/>
  <c r="K49"/>
  <c r="K53"/>
  <c r="I23"/>
  <c r="E23"/>
  <c r="I53"/>
  <c r="I49"/>
  <c r="I45"/>
  <c r="I42"/>
  <c r="I40"/>
  <c r="I38"/>
  <c r="I35"/>
  <c r="I33"/>
  <c r="I31"/>
  <c r="I29"/>
  <c r="I27"/>
  <c r="I25"/>
  <c r="I21"/>
  <c r="I19"/>
  <c r="I16"/>
  <c r="I12"/>
  <c r="I11"/>
  <c r="I9"/>
  <c r="E53"/>
  <c r="E49"/>
  <c r="E45"/>
  <c r="E42"/>
  <c r="E40"/>
  <c r="E38"/>
  <c r="E35"/>
  <c r="E33"/>
  <c r="E31"/>
  <c r="E29"/>
  <c r="E27"/>
  <c r="E25"/>
  <c r="E21"/>
  <c r="E19"/>
  <c r="E16"/>
  <c r="E12"/>
  <c r="E11"/>
  <c r="E9"/>
  <c r="H53"/>
  <c r="H11"/>
  <c r="M23" i="9"/>
  <c r="M9"/>
  <c r="K11"/>
  <c r="K12"/>
  <c r="M12"/>
  <c r="K16"/>
  <c r="K19"/>
  <c r="M19"/>
  <c r="K21"/>
  <c r="M21"/>
  <c r="K25"/>
  <c r="M25"/>
  <c r="K27"/>
  <c r="M27"/>
  <c r="K29"/>
  <c r="M29"/>
  <c r="K31"/>
  <c r="M31"/>
  <c r="K33"/>
  <c r="M33"/>
  <c r="K35"/>
  <c r="M35"/>
  <c r="K38"/>
  <c r="M38"/>
  <c r="K40"/>
  <c r="M40"/>
  <c r="K42"/>
  <c r="K45"/>
  <c r="M45"/>
  <c r="K49"/>
  <c r="K53"/>
  <c r="M53"/>
  <c r="I23"/>
  <c r="G56"/>
  <c r="E23"/>
  <c r="C56"/>
  <c r="I53"/>
  <c r="I49"/>
  <c r="I42"/>
  <c r="I40"/>
  <c r="I38"/>
  <c r="I35"/>
  <c r="I33"/>
  <c r="I31"/>
  <c r="I29"/>
  <c r="I27"/>
  <c r="I25"/>
  <c r="I21"/>
  <c r="I19"/>
  <c r="I16"/>
  <c r="I12"/>
  <c r="I11"/>
  <c r="I9"/>
  <c r="E53"/>
  <c r="E49"/>
  <c r="E45"/>
  <c r="E42"/>
  <c r="E40"/>
  <c r="E38"/>
  <c r="E35"/>
  <c r="E33"/>
  <c r="E31"/>
  <c r="E29"/>
  <c r="E27"/>
  <c r="E25"/>
  <c r="E21"/>
  <c r="E19"/>
  <c r="E16"/>
  <c r="E12"/>
  <c r="E11"/>
  <c r="E9"/>
  <c r="I23" i="5"/>
  <c r="E23"/>
  <c r="M53"/>
  <c r="M49"/>
  <c r="M42"/>
  <c r="M33"/>
  <c r="M25"/>
  <c r="M21"/>
  <c r="M9"/>
  <c r="I53"/>
  <c r="I49"/>
  <c r="I45"/>
  <c r="I42"/>
  <c r="I40"/>
  <c r="I38"/>
  <c r="I35"/>
  <c r="I33"/>
  <c r="I31"/>
  <c r="I29"/>
  <c r="I27"/>
  <c r="I25"/>
  <c r="I21"/>
  <c r="I19"/>
  <c r="I16"/>
  <c r="I12"/>
  <c r="I11"/>
  <c r="I9"/>
  <c r="H53"/>
  <c r="H45"/>
  <c r="H35"/>
  <c r="H31"/>
  <c r="H27"/>
  <c r="H16"/>
  <c r="H11"/>
  <c r="H9"/>
  <c r="H42" i="10"/>
  <c r="M21" i="7"/>
  <c r="D11" i="5"/>
  <c r="H12"/>
  <c r="H19"/>
  <c r="H25"/>
  <c r="H33"/>
  <c r="H38"/>
  <c r="H42"/>
  <c r="I56"/>
  <c r="M9" i="7"/>
  <c r="M40"/>
  <c r="H19" i="10"/>
  <c r="H12"/>
  <c r="H11"/>
  <c r="H25" i="7"/>
  <c r="H33"/>
  <c r="H42"/>
  <c r="M45" i="8"/>
  <c r="M27"/>
  <c r="H33" i="10"/>
  <c r="H27"/>
  <c r="H56" i="7"/>
  <c r="H19"/>
  <c r="H38"/>
  <c r="H49"/>
  <c r="D45"/>
  <c r="I56"/>
  <c r="M49"/>
  <c r="M19" i="10"/>
  <c r="H9"/>
  <c r="H45"/>
  <c r="H9" i="7"/>
  <c r="H27"/>
  <c r="H35"/>
  <c r="D11"/>
  <c r="M25"/>
  <c r="M49" i="6"/>
  <c r="M9"/>
  <c r="M25" i="10"/>
  <c r="D35" i="8"/>
  <c r="D23" i="6"/>
  <c r="D11"/>
  <c r="E56"/>
  <c r="H54" i="25"/>
  <c r="H12"/>
  <c r="M12"/>
  <c r="D19"/>
  <c r="D27"/>
  <c r="H31"/>
  <c r="D36"/>
  <c r="H40"/>
  <c r="D47"/>
  <c r="E54"/>
  <c r="H9"/>
  <c r="D11"/>
  <c r="H16"/>
  <c r="D21"/>
  <c r="H25"/>
  <c r="D29"/>
  <c r="H33"/>
  <c r="H43"/>
  <c r="D51"/>
  <c r="D33" i="1"/>
  <c r="H29"/>
  <c r="H31"/>
  <c r="H33"/>
  <c r="H38"/>
  <c r="H40"/>
  <c r="H38" i="25"/>
  <c r="H51"/>
  <c r="M12" i="14"/>
  <c r="M29"/>
  <c r="H38"/>
  <c r="M38"/>
  <c r="M49"/>
  <c r="H56"/>
  <c r="L29"/>
  <c r="H12" i="13"/>
  <c r="H38"/>
  <c r="H49"/>
  <c r="H42"/>
  <c r="H27"/>
  <c r="M12" i="12"/>
  <c r="H23"/>
  <c r="M16"/>
  <c r="M40"/>
  <c r="M53"/>
  <c r="H12" i="11"/>
  <c r="M12"/>
  <c r="M23"/>
  <c r="H31"/>
  <c r="H38"/>
  <c r="M38"/>
  <c r="H49"/>
  <c r="M49"/>
  <c r="H56"/>
  <c r="H9" i="1"/>
  <c r="M9"/>
  <c r="M19"/>
  <c r="H27"/>
  <c r="M27"/>
  <c r="H35"/>
  <c r="M35"/>
  <c r="D40"/>
  <c r="H45"/>
  <c r="M11"/>
  <c r="M38"/>
  <c r="M49"/>
  <c r="H45" i="9"/>
  <c r="H31"/>
  <c r="H56"/>
  <c r="H11"/>
  <c r="H33"/>
  <c r="H38"/>
  <c r="H49"/>
  <c r="H23"/>
  <c r="H16"/>
  <c r="H12" i="8"/>
  <c r="H53"/>
  <c r="M9"/>
  <c r="M21" i="6"/>
  <c r="M11"/>
  <c r="M53"/>
  <c r="M42"/>
  <c r="M23"/>
  <c r="D35" i="5"/>
  <c r="D31"/>
  <c r="D19"/>
  <c r="L23" i="24"/>
  <c r="L42"/>
  <c r="D16" i="23"/>
  <c r="H21"/>
  <c r="H25"/>
  <c r="D29"/>
  <c r="D38"/>
  <c r="H40"/>
  <c r="D45"/>
  <c r="M27"/>
  <c r="D53"/>
  <c r="E56"/>
  <c r="H12" i="22"/>
  <c r="H23"/>
  <c r="H29"/>
  <c r="H38"/>
  <c r="H49"/>
  <c r="H56"/>
  <c r="K56"/>
  <c r="L12"/>
  <c r="H27"/>
  <c r="H35"/>
  <c r="H45"/>
  <c r="H12" i="21"/>
  <c r="H23"/>
  <c r="H29"/>
  <c r="M29"/>
  <c r="H38"/>
  <c r="M38"/>
  <c r="H49"/>
  <c r="H56"/>
  <c r="M16"/>
  <c r="M40"/>
  <c r="M53"/>
  <c r="H12" i="20"/>
  <c r="M12"/>
  <c r="H23"/>
  <c r="H29"/>
  <c r="H38"/>
  <c r="M38"/>
  <c r="H49"/>
  <c r="M49"/>
  <c r="M40"/>
  <c r="M53" i="19"/>
  <c r="H12" i="18"/>
  <c r="H23"/>
  <c r="H29"/>
  <c r="H38"/>
  <c r="H49"/>
  <c r="H56"/>
  <c r="H27"/>
  <c r="H35"/>
  <c r="H45"/>
  <c r="M12" i="17"/>
  <c r="M29"/>
  <c r="H38"/>
  <c r="H49"/>
  <c r="M53"/>
  <c r="H27" i="16"/>
  <c r="H12" i="15"/>
  <c r="M12"/>
  <c r="M29"/>
  <c r="H38"/>
  <c r="M38"/>
  <c r="M49"/>
  <c r="M16"/>
  <c r="M53"/>
  <c r="H29" i="25"/>
  <c r="D31"/>
  <c r="D33"/>
  <c r="M9" i="12"/>
  <c r="H53"/>
  <c r="D42" i="14"/>
  <c r="H53" i="15"/>
  <c r="D56"/>
  <c r="D53" i="16"/>
  <c r="D38" i="18"/>
  <c r="I56"/>
  <c r="D53" i="19"/>
  <c r="H42" i="21"/>
  <c r="D45"/>
  <c r="H53"/>
  <c r="D56"/>
  <c r="H56" i="1"/>
  <c r="M42" i="11"/>
  <c r="D53"/>
  <c r="D56"/>
  <c r="D49" i="12"/>
  <c r="E56"/>
  <c r="D45" i="20"/>
  <c r="H53"/>
  <c r="D56"/>
  <c r="D38" i="21"/>
  <c r="D40"/>
  <c r="E56"/>
  <c r="D27" i="23"/>
  <c r="D42"/>
  <c r="K56"/>
  <c r="M19" i="24"/>
  <c r="E56" i="11"/>
  <c r="D45" i="14"/>
  <c r="D56"/>
  <c r="D49" i="18"/>
  <c r="D56"/>
  <c r="D56" i="19"/>
  <c r="D42" i="21"/>
  <c r="H45"/>
  <c r="D49"/>
  <c r="H49" i="1"/>
  <c r="H53" i="11"/>
  <c r="D49" i="14"/>
  <c r="D53"/>
  <c r="D49" i="16"/>
  <c r="D35" i="18"/>
  <c r="D42"/>
  <c r="D53"/>
  <c r="D49" i="19"/>
  <c r="D21" i="23"/>
  <c r="D31"/>
  <c r="D35"/>
  <c r="L45"/>
  <c r="L16"/>
  <c r="L12"/>
  <c r="H16" i="7"/>
  <c r="H23"/>
  <c r="H29"/>
  <c r="H12"/>
  <c r="K56"/>
  <c r="H31"/>
  <c r="H9" i="6"/>
  <c r="H21"/>
  <c r="H35"/>
  <c r="H27"/>
  <c r="H40"/>
  <c r="D33"/>
  <c r="H29"/>
  <c r="H38"/>
  <c r="H49"/>
  <c r="D33" i="5"/>
  <c r="D27"/>
  <c r="D45"/>
  <c r="D53"/>
  <c r="D16"/>
  <c r="D29"/>
  <c r="E56"/>
  <c r="D40"/>
  <c r="M23"/>
  <c r="D49"/>
  <c r="D21"/>
  <c r="H49"/>
  <c r="H29"/>
  <c r="H56"/>
  <c r="H21"/>
  <c r="H40"/>
  <c r="I56" i="1"/>
  <c r="H19"/>
  <c r="H42"/>
  <c r="H25"/>
  <c r="D19"/>
  <c r="H16"/>
  <c r="H21"/>
  <c r="H23"/>
  <c r="I56" i="10"/>
  <c r="H23"/>
  <c r="H31"/>
  <c r="H49"/>
  <c r="H16"/>
  <c r="H42" i="9"/>
  <c r="D27"/>
  <c r="D11" i="13"/>
  <c r="D23"/>
  <c r="D29"/>
  <c r="D31"/>
  <c r="D19"/>
  <c r="D33"/>
  <c r="D38"/>
  <c r="D40"/>
  <c r="H25"/>
  <c r="H40"/>
  <c r="D42"/>
  <c r="H31"/>
  <c r="H53"/>
  <c r="D56" i="12"/>
  <c r="D19"/>
  <c r="D21"/>
  <c r="D11"/>
  <c r="H19"/>
  <c r="D23"/>
  <c r="H21"/>
  <c r="D25"/>
  <c r="H25"/>
  <c r="H31"/>
  <c r="H27"/>
  <c r="H33"/>
  <c r="D27"/>
  <c r="D29"/>
  <c r="D31"/>
  <c r="D33"/>
  <c r="H35"/>
  <c r="H45"/>
  <c r="H40"/>
  <c r="H42"/>
  <c r="D35"/>
  <c r="D45"/>
  <c r="D42"/>
  <c r="D38"/>
  <c r="D40"/>
  <c r="H23" i="11"/>
  <c r="H9"/>
  <c r="H16"/>
  <c r="H11"/>
  <c r="H19"/>
  <c r="H21"/>
  <c r="D9"/>
  <c r="D12"/>
  <c r="D11"/>
  <c r="D16"/>
  <c r="D31"/>
  <c r="D33"/>
  <c r="H25"/>
  <c r="H40"/>
  <c r="H42"/>
  <c r="D19"/>
  <c r="D23"/>
  <c r="D21"/>
  <c r="H45"/>
  <c r="H33"/>
  <c r="H35"/>
  <c r="H27"/>
  <c r="H29"/>
  <c r="D25"/>
  <c r="D35"/>
  <c r="D40"/>
  <c r="D29"/>
  <c r="D27"/>
  <c r="D38"/>
  <c r="D42"/>
  <c r="K56"/>
  <c r="L19"/>
  <c r="D49"/>
  <c r="D45" i="15"/>
  <c r="D12"/>
  <c r="D11"/>
  <c r="D49"/>
  <c r="E56"/>
  <c r="D9"/>
  <c r="H11"/>
  <c r="D16"/>
  <c r="D21"/>
  <c r="H19"/>
  <c r="D23"/>
  <c r="D27"/>
  <c r="H27"/>
  <c r="D19"/>
  <c r="H40"/>
  <c r="D42"/>
  <c r="D29"/>
  <c r="D31"/>
  <c r="D25"/>
  <c r="H21"/>
  <c r="H31"/>
  <c r="H33"/>
  <c r="H35"/>
  <c r="H42"/>
  <c r="H16"/>
  <c r="H25"/>
  <c r="H45"/>
  <c r="D35"/>
  <c r="D33"/>
  <c r="D38"/>
  <c r="D40"/>
  <c r="M9"/>
  <c r="D16" i="14"/>
  <c r="L45"/>
  <c r="L23"/>
  <c r="D19"/>
  <c r="L21"/>
  <c r="H9"/>
  <c r="L56"/>
  <c r="L33"/>
  <c r="D21"/>
  <c r="L19"/>
  <c r="D27"/>
  <c r="H21"/>
  <c r="H25"/>
  <c r="H31"/>
  <c r="D29"/>
  <c r="D31"/>
  <c r="D35"/>
  <c r="D38"/>
  <c r="D40"/>
  <c r="D23"/>
  <c r="D25"/>
  <c r="D33"/>
  <c r="H53"/>
  <c r="E56" i="13"/>
  <c r="H9" i="18"/>
  <c r="H11"/>
  <c r="D23"/>
  <c r="D25"/>
  <c r="H25"/>
  <c r="H21"/>
  <c r="D27"/>
  <c r="D31"/>
  <c r="D29"/>
  <c r="H33"/>
  <c r="H31"/>
  <c r="E56"/>
  <c r="D33"/>
  <c r="D40"/>
  <c r="H42"/>
  <c r="H53"/>
  <c r="H11" i="17"/>
  <c r="H12"/>
  <c r="H9"/>
  <c r="H19"/>
  <c r="H21"/>
  <c r="H23"/>
  <c r="D16"/>
  <c r="H25"/>
  <c r="H27"/>
  <c r="H16"/>
  <c r="H29"/>
  <c r="D25"/>
  <c r="D31"/>
  <c r="H31"/>
  <c r="H33"/>
  <c r="H35"/>
  <c r="H42"/>
  <c r="H45"/>
  <c r="D42"/>
  <c r="I56"/>
  <c r="H40"/>
  <c r="H53"/>
  <c r="D56"/>
  <c r="E56" i="16"/>
  <c r="K56"/>
  <c r="L16"/>
  <c r="D9"/>
  <c r="D11"/>
  <c r="L25"/>
  <c r="D16"/>
  <c r="D23"/>
  <c r="D19"/>
  <c r="D25"/>
  <c r="D21"/>
  <c r="D31"/>
  <c r="D29"/>
  <c r="D27"/>
  <c r="D42"/>
  <c r="D38"/>
  <c r="D35"/>
  <c r="D56"/>
  <c r="D33"/>
  <c r="D40"/>
  <c r="L38"/>
  <c r="H42" i="20"/>
  <c r="H45"/>
  <c r="I56"/>
  <c r="M9"/>
  <c r="I56" i="19"/>
  <c r="H9"/>
  <c r="K56"/>
  <c r="H12"/>
  <c r="D42"/>
  <c r="D9"/>
  <c r="L53"/>
  <c r="H11"/>
  <c r="D12"/>
  <c r="D16"/>
  <c r="D11"/>
  <c r="H33"/>
  <c r="D19"/>
  <c r="D23"/>
  <c r="D25"/>
  <c r="D35"/>
  <c r="D21"/>
  <c r="D31"/>
  <c r="H35"/>
  <c r="H27"/>
  <c r="D29"/>
  <c r="D33"/>
  <c r="D40"/>
  <c r="D27"/>
  <c r="H42"/>
  <c r="E56"/>
  <c r="D45"/>
  <c r="D9" i="20"/>
  <c r="D11"/>
  <c r="D12"/>
  <c r="H33"/>
  <c r="H11"/>
  <c r="H21"/>
  <c r="D23"/>
  <c r="D25"/>
  <c r="D35"/>
  <c r="D19"/>
  <c r="H16"/>
  <c r="H19"/>
  <c r="H9"/>
  <c r="D16"/>
  <c r="D21"/>
  <c r="D29"/>
  <c r="D31"/>
  <c r="D33"/>
  <c r="D27"/>
  <c r="D38"/>
  <c r="H27"/>
  <c r="H25"/>
  <c r="H31"/>
  <c r="H40"/>
  <c r="H56"/>
  <c r="E56"/>
  <c r="D42"/>
  <c r="D56" i="6"/>
  <c r="D9"/>
  <c r="D38"/>
  <c r="D53"/>
  <c r="D12"/>
  <c r="D35"/>
  <c r="D27"/>
  <c r="D49"/>
  <c r="D29"/>
  <c r="D31"/>
  <c r="D42"/>
  <c r="D16"/>
  <c r="D40"/>
  <c r="D19"/>
  <c r="D21"/>
  <c r="L40" i="24"/>
  <c r="D49"/>
  <c r="L29"/>
  <c r="L25"/>
  <c r="D53"/>
  <c r="M27"/>
  <c r="M33"/>
  <c r="M31"/>
  <c r="D31"/>
  <c r="D35"/>
  <c r="D21"/>
  <c r="L9"/>
  <c r="D9"/>
  <c r="M12"/>
  <c r="L45"/>
  <c r="H9" i="23"/>
  <c r="D9"/>
  <c r="D19"/>
  <c r="H23"/>
  <c r="H19"/>
  <c r="H42"/>
  <c r="H45"/>
  <c r="H49"/>
  <c r="H12"/>
  <c r="H16"/>
  <c r="D12"/>
  <c r="H27"/>
  <c r="H29"/>
  <c r="H31"/>
  <c r="H35"/>
  <c r="H38"/>
  <c r="D11"/>
  <c r="D33"/>
  <c r="D16" i="22"/>
  <c r="D19"/>
  <c r="D21"/>
  <c r="D23"/>
  <c r="D25"/>
  <c r="D27"/>
  <c r="D29"/>
  <c r="D31"/>
  <c r="D33"/>
  <c r="D35"/>
  <c r="L11"/>
  <c r="L49"/>
  <c r="L31"/>
  <c r="L23"/>
  <c r="L19"/>
  <c r="H25"/>
  <c r="H11"/>
  <c r="H33"/>
  <c r="H9"/>
  <c r="H19"/>
  <c r="H16"/>
  <c r="H31"/>
  <c r="H42"/>
  <c r="H40"/>
  <c r="H21"/>
  <c r="I56"/>
  <c r="D9"/>
  <c r="D12"/>
  <c r="D38"/>
  <c r="D56"/>
  <c r="D19" i="21"/>
  <c r="D9"/>
  <c r="D11"/>
  <c r="H16"/>
  <c r="H25"/>
  <c r="H31"/>
  <c r="H19"/>
  <c r="D21"/>
  <c r="D23"/>
  <c r="D25"/>
  <c r="D33"/>
  <c r="D12"/>
  <c r="D16"/>
  <c r="D53"/>
  <c r="H11"/>
  <c r="H21"/>
  <c r="H33"/>
  <c r="D27"/>
  <c r="D29"/>
  <c r="D31"/>
  <c r="H9"/>
  <c r="H27"/>
  <c r="H35"/>
  <c r="H40"/>
  <c r="H16" i="13"/>
  <c r="H19"/>
  <c r="H21"/>
  <c r="L16" i="19"/>
  <c r="L56" i="16"/>
  <c r="L9"/>
  <c r="L11"/>
  <c r="L42"/>
  <c r="L53"/>
  <c r="L21"/>
  <c r="L40"/>
  <c r="L27"/>
  <c r="L33"/>
  <c r="L23"/>
  <c r="L19"/>
  <c r="L12"/>
  <c r="L45"/>
  <c r="L29"/>
  <c r="L35"/>
  <c r="L31"/>
  <c r="L27" i="19"/>
  <c r="L38"/>
  <c r="L29"/>
  <c r="L33"/>
  <c r="L35"/>
  <c r="L21"/>
  <c r="L40"/>
  <c r="M56"/>
  <c r="L45"/>
  <c r="L19"/>
  <c r="L11"/>
  <c r="L23"/>
  <c r="L11" i="7"/>
  <c r="M11" i="9"/>
  <c r="M21" i="8"/>
  <c r="L49" i="24"/>
  <c r="M49"/>
  <c r="L9" i="22"/>
  <c r="L38"/>
  <c r="M56"/>
  <c r="L11" i="14"/>
  <c r="L19" i="7"/>
  <c r="D25" i="9"/>
  <c r="D53"/>
  <c r="D45"/>
  <c r="D23"/>
  <c r="E56"/>
  <c r="D35"/>
  <c r="D49"/>
  <c r="D9"/>
  <c r="D38" i="10"/>
  <c r="D35"/>
  <c r="D27"/>
  <c r="E56"/>
  <c r="D45"/>
  <c r="D23"/>
  <c r="D29"/>
  <c r="D31"/>
  <c r="D12"/>
  <c r="D40"/>
  <c r="M42"/>
  <c r="M19" i="13"/>
  <c r="D12"/>
  <c r="D56"/>
  <c r="D16"/>
  <c r="D49"/>
  <c r="L42" i="22"/>
  <c r="L25"/>
  <c r="L56"/>
  <c r="L27"/>
  <c r="M21" i="24"/>
  <c r="H40" i="14"/>
  <c r="H33"/>
  <c r="L42"/>
  <c r="H11"/>
  <c r="L40"/>
  <c r="L16"/>
  <c r="L9"/>
  <c r="L49"/>
  <c r="D45" i="13"/>
  <c r="D9"/>
  <c r="D25"/>
  <c r="D27" i="7"/>
  <c r="D33" i="9"/>
  <c r="D42" i="10"/>
  <c r="M49" i="9"/>
  <c r="M53" i="7"/>
  <c r="M16" i="25"/>
  <c r="M21" i="1"/>
  <c r="H56" i="15"/>
  <c r="H9"/>
  <c r="H29"/>
  <c r="H49"/>
  <c r="I56"/>
  <c r="H23"/>
  <c r="M38" i="23"/>
  <c r="L38"/>
  <c r="L21" i="22"/>
  <c r="L35"/>
  <c r="M9" i="10"/>
  <c r="M27" i="14"/>
  <c r="L27"/>
  <c r="M12" i="5"/>
  <c r="K56"/>
  <c r="M35" i="23"/>
  <c r="L35"/>
  <c r="L33" i="22"/>
  <c r="L16"/>
  <c r="L31" i="14"/>
  <c r="L12"/>
  <c r="D21" i="9"/>
  <c r="M16" i="10"/>
  <c r="E56" i="7"/>
  <c r="D29"/>
  <c r="D38"/>
  <c r="D56"/>
  <c r="D31"/>
  <c r="D16"/>
  <c r="D42"/>
  <c r="D21"/>
  <c r="D49"/>
  <c r="D9"/>
  <c r="D33"/>
  <c r="D23"/>
  <c r="M25" i="1"/>
  <c r="H12" i="14"/>
  <c r="H27"/>
  <c r="H29"/>
  <c r="H49"/>
  <c r="L40" i="22"/>
  <c r="L53"/>
  <c r="L29"/>
  <c r="L45"/>
  <c r="K56" i="24"/>
  <c r="M56"/>
  <c r="H42" i="14"/>
  <c r="H19"/>
  <c r="H16"/>
  <c r="L25"/>
  <c r="M56"/>
  <c r="L53"/>
  <c r="L35"/>
  <c r="D35" i="13"/>
  <c r="D21"/>
  <c r="D27"/>
  <c r="D56" i="9"/>
  <c r="D42"/>
  <c r="L25" i="7"/>
  <c r="D19"/>
  <c r="D25"/>
  <c r="M38" i="24"/>
  <c r="L38" i="14"/>
  <c r="H45"/>
  <c r="H23"/>
  <c r="D35" i="7"/>
  <c r="D53"/>
  <c r="D12" i="9"/>
  <c r="D53" i="10"/>
  <c r="D25"/>
  <c r="D49"/>
  <c r="M42" i="9"/>
  <c r="M42" i="7"/>
  <c r="M23" i="1"/>
  <c r="M45"/>
  <c r="D9"/>
  <c r="D27"/>
  <c r="D38"/>
  <c r="D42"/>
  <c r="D49"/>
  <c r="D23"/>
  <c r="D16"/>
  <c r="D56"/>
  <c r="D35"/>
  <c r="D45"/>
  <c r="D31"/>
  <c r="D11"/>
  <c r="D25"/>
  <c r="I56" i="12"/>
  <c r="H11"/>
  <c r="H9"/>
  <c r="H12"/>
  <c r="H38"/>
  <c r="H29"/>
  <c r="D45" i="17"/>
  <c r="E56"/>
  <c r="M19" i="18"/>
  <c r="M33"/>
  <c r="M35"/>
  <c r="M38"/>
  <c r="M12" i="21"/>
  <c r="K56"/>
  <c r="L29"/>
  <c r="L11" i="24"/>
  <c r="D40" i="20"/>
  <c r="D53"/>
  <c r="D49"/>
  <c r="D49" i="22"/>
  <c r="D53"/>
  <c r="D40"/>
  <c r="D11"/>
  <c r="H21" i="7"/>
  <c r="H40"/>
  <c r="H19" i="18"/>
  <c r="H40"/>
  <c r="D42" i="22"/>
  <c r="D45"/>
  <c r="E56"/>
  <c r="L9" i="5"/>
  <c r="L49"/>
  <c r="L40"/>
  <c r="L35" i="21"/>
  <c r="L49"/>
  <c r="L31"/>
  <c r="L25"/>
  <c r="L33"/>
  <c r="L56"/>
  <c r="L42"/>
  <c r="L38"/>
  <c r="L21"/>
  <c r="L23"/>
  <c r="L45"/>
  <c r="L9"/>
  <c r="L19"/>
  <c r="L40"/>
  <c r="L27"/>
  <c r="M56"/>
  <c r="K56" i="8"/>
  <c r="L19"/>
  <c r="L56"/>
  <c r="H25"/>
  <c r="H27"/>
  <c r="H29"/>
  <c r="D11"/>
  <c r="D12"/>
  <c r="I56"/>
  <c r="L45"/>
  <c r="L21"/>
  <c r="H38"/>
  <c r="H11"/>
  <c r="H33"/>
  <c r="D31"/>
  <c r="D25"/>
  <c r="L23"/>
  <c r="H23"/>
  <c r="H49"/>
  <c r="H31"/>
  <c r="D40"/>
  <c r="D33"/>
  <c r="L29"/>
  <c r="L40"/>
  <c r="L35"/>
  <c r="L49"/>
  <c r="L53" i="5"/>
  <c r="L45"/>
  <c r="L35"/>
  <c r="L29"/>
  <c r="L31"/>
  <c r="L33"/>
  <c r="L56"/>
  <c r="M56"/>
  <c r="L45" i="7"/>
  <c r="L49"/>
  <c r="L21"/>
  <c r="L23"/>
  <c r="L16"/>
  <c r="L56"/>
  <c r="L29"/>
  <c r="L40"/>
  <c r="M16" i="9"/>
  <c r="K56"/>
  <c r="L23" i="5"/>
  <c r="L16"/>
  <c r="M56" i="7"/>
  <c r="L12"/>
  <c r="M12"/>
  <c r="D42" i="8"/>
  <c r="D53"/>
  <c r="D38"/>
  <c r="D9"/>
  <c r="D23"/>
  <c r="D21"/>
  <c r="D49"/>
  <c r="E56"/>
  <c r="D56"/>
  <c r="D29"/>
  <c r="D45"/>
  <c r="D19"/>
  <c r="D16"/>
  <c r="D27"/>
  <c r="M23" i="25"/>
  <c r="M16" i="1"/>
  <c r="K56"/>
  <c r="M25" i="13"/>
  <c r="K56"/>
  <c r="L25"/>
  <c r="M33"/>
  <c r="L33"/>
  <c r="M42"/>
  <c r="M38" i="5"/>
  <c r="L38"/>
  <c r="M29" i="6"/>
  <c r="M21" i="15"/>
  <c r="M45"/>
  <c r="H11" i="16"/>
  <c r="H12"/>
  <c r="H49"/>
  <c r="H45"/>
  <c r="I56"/>
  <c r="H56"/>
  <c r="H31"/>
  <c r="H38"/>
  <c r="H9"/>
  <c r="H42"/>
  <c r="H23"/>
  <c r="H19"/>
  <c r="H25"/>
  <c r="H33"/>
  <c r="H53"/>
  <c r="H29"/>
  <c r="H40"/>
  <c r="H35"/>
  <c r="H16"/>
  <c r="H21"/>
  <c r="M31" i="17"/>
  <c r="K56"/>
  <c r="M40"/>
  <c r="L40"/>
  <c r="M25" i="18"/>
  <c r="M53"/>
  <c r="L25" i="23"/>
  <c r="M25"/>
  <c r="M42"/>
  <c r="L42"/>
  <c r="M31" i="7"/>
  <c r="L31"/>
  <c r="L25" i="5"/>
  <c r="L38" i="7"/>
  <c r="L42"/>
  <c r="L27"/>
  <c r="L12" i="11"/>
  <c r="L9"/>
  <c r="L49"/>
  <c r="L56"/>
  <c r="L45"/>
  <c r="L23"/>
  <c r="M56"/>
  <c r="L31"/>
  <c r="L21"/>
  <c r="L40"/>
  <c r="L42"/>
  <c r="L29"/>
  <c r="L11"/>
  <c r="L53"/>
  <c r="L33"/>
  <c r="L38"/>
  <c r="L35"/>
  <c r="L16"/>
  <c r="L25"/>
  <c r="L35" i="7"/>
  <c r="L27" i="8"/>
  <c r="L33"/>
  <c r="L11"/>
  <c r="L21" i="5"/>
  <c r="L19"/>
  <c r="L27"/>
  <c r="L12"/>
  <c r="L53" i="7"/>
  <c r="L27" i="11"/>
  <c r="L9" i="8"/>
  <c r="L31"/>
  <c r="L42"/>
  <c r="L16"/>
  <c r="L53"/>
  <c r="M56"/>
  <c r="L12"/>
  <c r="L38"/>
  <c r="L25"/>
  <c r="L42" i="5"/>
  <c r="L11"/>
  <c r="L9" i="7"/>
  <c r="L29" i="25"/>
  <c r="D23" i="17"/>
  <c r="L33" i="23"/>
  <c r="L49"/>
  <c r="L40"/>
  <c r="L9"/>
  <c r="M56"/>
  <c r="L27"/>
  <c r="L29"/>
  <c r="D40" i="9"/>
  <c r="D16"/>
  <c r="D29"/>
  <c r="D38"/>
  <c r="D11"/>
  <c r="D31"/>
  <c r="D19"/>
  <c r="M33" i="7"/>
  <c r="L33"/>
  <c r="D33" i="10"/>
  <c r="D16"/>
  <c r="D9"/>
  <c r="D19"/>
  <c r="D11"/>
  <c r="D56"/>
  <c r="D21"/>
  <c r="H56" i="8"/>
  <c r="H16"/>
  <c r="H40"/>
  <c r="H35"/>
  <c r="M21" i="12"/>
  <c r="K56"/>
  <c r="M25" i="6"/>
  <c r="K56"/>
  <c r="M42" i="15"/>
  <c r="D40" i="17"/>
  <c r="D9"/>
  <c r="D21"/>
  <c r="D29"/>
  <c r="D53"/>
  <c r="D11"/>
  <c r="D12"/>
  <c r="D27"/>
  <c r="D35"/>
  <c r="M31" i="18"/>
  <c r="H29" i="19"/>
  <c r="H53"/>
  <c r="H38"/>
  <c r="H23"/>
  <c r="H49"/>
  <c r="H19"/>
  <c r="H25"/>
  <c r="H40"/>
  <c r="H56"/>
  <c r="H16"/>
  <c r="H31"/>
  <c r="K56" i="20"/>
  <c r="L23" i="23"/>
  <c r="M23"/>
  <c r="M53"/>
  <c r="L53"/>
  <c r="L16" i="24"/>
  <c r="L56"/>
  <c r="M16"/>
  <c r="M35"/>
  <c r="L35"/>
  <c r="E56"/>
  <c r="D12"/>
  <c r="D19"/>
  <c r="D16"/>
  <c r="D42"/>
  <c r="D27"/>
  <c r="D11"/>
  <c r="D38"/>
  <c r="D45"/>
  <c r="D29"/>
  <c r="H42" i="8"/>
  <c r="H9"/>
  <c r="H21"/>
  <c r="H45"/>
  <c r="H19"/>
  <c r="L11" i="21"/>
  <c r="L53"/>
  <c r="L12"/>
  <c r="L16"/>
  <c r="D38" i="17"/>
  <c r="L29" i="20"/>
  <c r="L11" i="23"/>
  <c r="H45" i="19"/>
  <c r="H21"/>
  <c r="L49"/>
  <c r="L42"/>
  <c r="L25"/>
  <c r="L9"/>
  <c r="L56"/>
  <c r="L31"/>
  <c r="L12"/>
  <c r="L38" i="17"/>
  <c r="D33"/>
  <c r="K56" i="15"/>
  <c r="L31" i="23"/>
  <c r="D49" i="17"/>
  <c r="L19" i="23"/>
  <c r="M33" i="10"/>
  <c r="M29"/>
  <c r="L29"/>
  <c r="K56"/>
  <c r="D25" i="5"/>
  <c r="D56"/>
  <c r="D23"/>
  <c r="D12"/>
  <c r="D38"/>
  <c r="D42"/>
  <c r="D9"/>
  <c r="K54" i="25"/>
  <c r="M9"/>
  <c r="H9" i="13"/>
  <c r="H23"/>
  <c r="H56"/>
  <c r="H35"/>
  <c r="H29"/>
  <c r="H33"/>
  <c r="H45"/>
  <c r="I56"/>
  <c r="H11"/>
  <c r="K56" i="18"/>
  <c r="L31"/>
  <c r="H11" i="23"/>
  <c r="H56"/>
  <c r="H33"/>
  <c r="H53"/>
  <c r="I56"/>
  <c r="M56" i="16"/>
  <c r="L49"/>
  <c r="H53" i="9"/>
  <c r="H25"/>
  <c r="H9"/>
  <c r="H35"/>
  <c r="I56"/>
  <c r="H12"/>
  <c r="H27"/>
  <c r="H40"/>
  <c r="H21"/>
  <c r="H29"/>
  <c r="H19"/>
  <c r="H38" i="10"/>
  <c r="H56"/>
  <c r="H53"/>
  <c r="H29"/>
  <c r="H21"/>
  <c r="H25"/>
  <c r="H40"/>
  <c r="H35"/>
  <c r="H45" i="6"/>
  <c r="H25"/>
  <c r="H12"/>
  <c r="H19"/>
  <c r="I56"/>
  <c r="H42"/>
  <c r="H16"/>
  <c r="H23"/>
  <c r="E56" i="1"/>
  <c r="D12"/>
  <c r="D53"/>
  <c r="D29"/>
  <c r="D21"/>
  <c r="H16" i="12"/>
  <c r="H49"/>
  <c r="H56"/>
  <c r="L21" i="23"/>
  <c r="M21"/>
  <c r="M54" i="25"/>
  <c r="L19"/>
  <c r="L9"/>
  <c r="L16"/>
  <c r="L24"/>
  <c r="L27"/>
  <c r="L47"/>
  <c r="L40"/>
  <c r="L36"/>
  <c r="L33"/>
  <c r="L25"/>
  <c r="L11"/>
  <c r="L43"/>
  <c r="L54"/>
  <c r="L51"/>
  <c r="L31"/>
  <c r="L38"/>
  <c r="L10"/>
  <c r="L12"/>
  <c r="L11" i="10"/>
  <c r="L42"/>
  <c r="L45"/>
  <c r="L25"/>
  <c r="L19"/>
  <c r="L9"/>
  <c r="L49"/>
  <c r="L23"/>
  <c r="L27"/>
  <c r="L40"/>
  <c r="L35"/>
  <c r="M56"/>
  <c r="L56"/>
  <c r="L38"/>
  <c r="L53"/>
  <c r="L31"/>
  <c r="L16"/>
  <c r="L21"/>
  <c r="L12"/>
  <c r="M56" i="15"/>
  <c r="L35"/>
  <c r="L40"/>
  <c r="L33"/>
  <c r="L9"/>
  <c r="L12"/>
  <c r="L16"/>
  <c r="L11"/>
  <c r="L56"/>
  <c r="L19"/>
  <c r="L31"/>
  <c r="L23"/>
  <c r="L29"/>
  <c r="L53"/>
  <c r="L25"/>
  <c r="L49"/>
  <c r="L27"/>
  <c r="L38"/>
  <c r="L19" i="18"/>
  <c r="L9" i="6"/>
  <c r="L27"/>
  <c r="L12"/>
  <c r="L45"/>
  <c r="L23"/>
  <c r="L31"/>
  <c r="L25"/>
  <c r="L40"/>
  <c r="L35"/>
  <c r="L38"/>
  <c r="L21"/>
  <c r="L19"/>
  <c r="L16"/>
  <c r="L33"/>
  <c r="M56"/>
  <c r="L49"/>
  <c r="L11"/>
  <c r="L53"/>
  <c r="L56"/>
  <c r="L42"/>
  <c r="L21" i="25"/>
  <c r="L42" i="17"/>
  <c r="L35"/>
  <c r="L11"/>
  <c r="L45"/>
  <c r="L27"/>
  <c r="L12"/>
  <c r="L56"/>
  <c r="L19"/>
  <c r="L9"/>
  <c r="L25"/>
  <c r="L49"/>
  <c r="L23"/>
  <c r="L21"/>
  <c r="L29"/>
  <c r="L53"/>
  <c r="L33"/>
  <c r="M56"/>
  <c r="L16"/>
  <c r="L21" i="15"/>
  <c r="L23" i="25"/>
  <c r="L53" i="18"/>
  <c r="L27" i="1"/>
  <c r="L53"/>
  <c r="L9"/>
  <c r="L45"/>
  <c r="M56"/>
  <c r="L56"/>
  <c r="L33"/>
  <c r="L11"/>
  <c r="L21"/>
  <c r="L49"/>
  <c r="L35"/>
  <c r="L23"/>
  <c r="L12"/>
  <c r="L42"/>
  <c r="L38"/>
  <c r="L31"/>
  <c r="L29"/>
  <c r="L19"/>
  <c r="L40"/>
  <c r="L25"/>
  <c r="L38" i="9"/>
  <c r="L33"/>
  <c r="L19"/>
  <c r="L29"/>
  <c r="M56"/>
  <c r="L11"/>
  <c r="L42"/>
  <c r="L23"/>
  <c r="L31"/>
  <c r="L27"/>
  <c r="L12"/>
  <c r="L45"/>
  <c r="L9"/>
  <c r="L53"/>
  <c r="L56"/>
  <c r="L35"/>
  <c r="L25"/>
  <c r="L40"/>
  <c r="L49"/>
  <c r="L21"/>
  <c r="L33" i="20"/>
  <c r="L21"/>
  <c r="L56"/>
  <c r="L12"/>
  <c r="L25"/>
  <c r="L23"/>
  <c r="L19"/>
  <c r="L27"/>
  <c r="L45"/>
  <c r="L42"/>
  <c r="L9"/>
  <c r="L40"/>
  <c r="L16"/>
  <c r="L11"/>
  <c r="L31"/>
  <c r="L53"/>
  <c r="L35"/>
  <c r="L49"/>
  <c r="M56"/>
  <c r="L38"/>
  <c r="L42" i="15"/>
  <c r="L12" i="12"/>
  <c r="L19"/>
  <c r="L23"/>
  <c r="L29"/>
  <c r="L33"/>
  <c r="M56"/>
  <c r="L35"/>
  <c r="L49"/>
  <c r="L40"/>
  <c r="L42"/>
  <c r="L11"/>
  <c r="L45"/>
  <c r="L38"/>
  <c r="L25"/>
  <c r="L16"/>
  <c r="L56"/>
  <c r="L53"/>
  <c r="L9"/>
  <c r="L31"/>
  <c r="L27"/>
  <c r="L21"/>
  <c r="L45" i="15"/>
  <c r="L29" i="6"/>
  <c r="L42" i="13"/>
  <c r="L16" i="1"/>
  <c r="L16" i="9"/>
  <c r="M56" i="18"/>
  <c r="L56"/>
  <c r="L40"/>
  <c r="L16"/>
  <c r="L23"/>
  <c r="L29"/>
  <c r="L42"/>
  <c r="L45"/>
  <c r="L21"/>
  <c r="L33"/>
  <c r="L12"/>
  <c r="L27"/>
  <c r="L11"/>
  <c r="L9"/>
  <c r="L49"/>
  <c r="L35"/>
  <c r="L38"/>
  <c r="L33" i="10"/>
  <c r="D56" i="24"/>
  <c r="L56" i="23"/>
  <c r="L25" i="18"/>
  <c r="L31" i="17"/>
  <c r="L49" i="13"/>
  <c r="L27"/>
  <c r="L23"/>
  <c r="L31"/>
  <c r="L45"/>
  <c r="L9"/>
  <c r="L53"/>
  <c r="L21"/>
  <c r="L16"/>
  <c r="L40"/>
  <c r="L11"/>
  <c r="M56"/>
  <c r="L38"/>
  <c r="L29"/>
  <c r="L56"/>
  <c r="L35"/>
  <c r="L19"/>
  <c r="L12"/>
</calcChain>
</file>

<file path=xl/sharedStrings.xml><?xml version="1.0" encoding="utf-8"?>
<sst xmlns="http://schemas.openxmlformats.org/spreadsheetml/2006/main" count="2196" uniqueCount="107">
  <si>
    <t>UKUPNO</t>
  </si>
  <si>
    <t>BROJ</t>
  </si>
  <si>
    <t>Stopa na</t>
  </si>
  <si>
    <t>Skupina bolesti - stanja</t>
  </si>
  <si>
    <t>%</t>
  </si>
  <si>
    <t>stanovnika</t>
  </si>
  <si>
    <t>No.</t>
  </si>
  <si>
    <t>Rate per</t>
  </si>
  <si>
    <t>ICD 10 disease group</t>
  </si>
  <si>
    <t>population</t>
  </si>
  <si>
    <t>I</t>
  </si>
  <si>
    <t>Zarazne i parazitarne bolesti</t>
  </si>
  <si>
    <t>II</t>
  </si>
  <si>
    <t>Novotvorine - Neoplasms</t>
  </si>
  <si>
    <t>III</t>
  </si>
  <si>
    <t>Bolesti krvi i krvotvornog sustava te određene</t>
  </si>
  <si>
    <t>bolesti imunološkog sustava - Diseases of the blood</t>
  </si>
  <si>
    <t>and blood-forming organs and certain disorders</t>
  </si>
  <si>
    <t>involving the immune mechanism</t>
  </si>
  <si>
    <t>IV</t>
  </si>
  <si>
    <t xml:space="preserve">Endokrine bolesti, bolesti prehrane </t>
  </si>
  <si>
    <t>i metabolizma - Endocrine, nutritional and</t>
  </si>
  <si>
    <t>metabolic disease</t>
  </si>
  <si>
    <t>V</t>
  </si>
  <si>
    <t>Duševni poremećaji i poremećaji ponašanja</t>
  </si>
  <si>
    <t>VI</t>
  </si>
  <si>
    <t>Bolesti živčanog sustava</t>
  </si>
  <si>
    <t>VIII</t>
  </si>
  <si>
    <t>Bolesti uha i mastoidnog nastavka</t>
  </si>
  <si>
    <t>IX</t>
  </si>
  <si>
    <t>Bolesti cirkulacijskog sustava</t>
  </si>
  <si>
    <t>X</t>
  </si>
  <si>
    <t xml:space="preserve">Bolesti dišnog sustava - </t>
  </si>
  <si>
    <t>XI</t>
  </si>
  <si>
    <t>Bolesti probavnog sustava</t>
  </si>
  <si>
    <t>XII</t>
  </si>
  <si>
    <t xml:space="preserve">Bolesti kože i potkožnog tkiva - Diseases </t>
  </si>
  <si>
    <t>of the skin and subcutaneous tissue</t>
  </si>
  <si>
    <t>XIII</t>
  </si>
  <si>
    <t xml:space="preserve">Bolesti mišićno-koštanog sustava i </t>
  </si>
  <si>
    <t>vezivnog tkiva - Diseases of the musculo-</t>
  </si>
  <si>
    <t>skeletal system and connective tissue</t>
  </si>
  <si>
    <t>XIV</t>
  </si>
  <si>
    <t>Bolesti sustava mokraćnih i spolnih organa</t>
  </si>
  <si>
    <t>XV</t>
  </si>
  <si>
    <t>Trudnoća, porod i babinje - Pregnancy,</t>
  </si>
  <si>
    <t xml:space="preserve">childbirth and the puerperium </t>
  </si>
  <si>
    <t>XVI</t>
  </si>
  <si>
    <t xml:space="preserve">Određena stanja nastala u perinatalnom </t>
  </si>
  <si>
    <t>razdoblju - Certain conditions</t>
  </si>
  <si>
    <t>originating in the perinatal period</t>
  </si>
  <si>
    <t>XVII</t>
  </si>
  <si>
    <t>Kongenitane malformacije, deformiteti</t>
  </si>
  <si>
    <t>i kromosomske amnormalnosti</t>
  </si>
  <si>
    <t>- Congenital malformations, deformations</t>
  </si>
  <si>
    <t>and chromosomal abnormalities</t>
  </si>
  <si>
    <t>XVIII</t>
  </si>
  <si>
    <t xml:space="preserve"> Simptomi, znakovi i abnormalni klinički</t>
  </si>
  <si>
    <t>i laboratorijski nalazi neuvršteni  drugamo</t>
  </si>
  <si>
    <t>- Simptoms, signs and amnormal clinical</t>
  </si>
  <si>
    <t>and laboratory findings, NEC</t>
  </si>
  <si>
    <t>XIX</t>
  </si>
  <si>
    <t xml:space="preserve">Ozljede, otrovanja i neke druge posljedice vanjskih uzroka </t>
  </si>
  <si>
    <t>- Injury, poisoning and certain other conseguences</t>
  </si>
  <si>
    <t>of extermal causes</t>
  </si>
  <si>
    <t>Infectious and parasitic diseases</t>
  </si>
  <si>
    <t>Mental  and behavioural disorders</t>
  </si>
  <si>
    <t>Diseases of the nervous system</t>
  </si>
  <si>
    <t>Diseases of the ear and mastoid process</t>
  </si>
  <si>
    <t>Diseases of the circulatoruy system</t>
  </si>
  <si>
    <t>Diseases of the respiratoty system</t>
  </si>
  <si>
    <t>Diseases of the digestive system</t>
  </si>
  <si>
    <t>Diseases of the genitorinary system</t>
  </si>
  <si>
    <t>MUŠKI</t>
  </si>
  <si>
    <t>ŽENE</t>
  </si>
  <si>
    <t>STANOVNIKA</t>
  </si>
  <si>
    <t>GRAD ZAGREB</t>
  </si>
  <si>
    <t>RANG</t>
  </si>
  <si>
    <t>KONTROLA</t>
  </si>
  <si>
    <t>UKUPNO - Total</t>
  </si>
  <si>
    <t>VII</t>
  </si>
  <si>
    <t>ZAGREBAČKA</t>
  </si>
  <si>
    <t>KRAPINSKO-ZAGORSKA</t>
  </si>
  <si>
    <t>SISAČKO-MOSLAVAČKA</t>
  </si>
  <si>
    <t>VARAŽDINSKA</t>
  </si>
  <si>
    <t>KOPRIVNIČKO-KRIŽEVAČKA</t>
  </si>
  <si>
    <t>PRIMORSKO-GORANSKA</t>
  </si>
  <si>
    <t>VIROVITIČKO-PODRAVSKA</t>
  </si>
  <si>
    <t>POŽEŠKO-SLAVONSKA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</si>
  <si>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</si>
  <si>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</si>
  <si>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</si>
  <si>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</si>
  <si>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</si>
  <si>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</si>
  <si>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MEĐIMURSKA</t>
  </si>
  <si>
    <t>,</t>
  </si>
  <si>
    <t>*STANOVNIKA</t>
  </si>
  <si>
    <t>BJELOVARSKO-BILOGORSKA 2610</t>
  </si>
  <si>
    <t>LIČKO-SENJSKA 3494</t>
  </si>
  <si>
    <t>BRODSKO-POSAVSKA 4486</t>
  </si>
  <si>
    <t>DUBROVAČKO-NERETVANSKA 7620</t>
  </si>
  <si>
    <t xml:space="preserve">KARLOVAČKA </t>
  </si>
  <si>
    <t>Hrvatska</t>
  </si>
  <si>
    <t>Zarazne i parazitarne bolesti
Infectious and parasitic diseases</t>
  </si>
  <si>
    <t>Bolesti uha i mastoidnog nastavka
Diseases of the ear and mastoid process</t>
  </si>
  <si>
    <t>Bolesti dišnog sustava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</si>
</sst>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0;[Red]0"/>
    <numFmt numFmtId="168" formatCode="#,##0.000000"/>
  </numFmts>
  <fonts count="13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8" fillId="0" borderId="0"/>
    <xf numFmtId="0" fontId="6" fillId="0" borderId="0"/>
    <xf numFmtId="0" fontId="1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1" fillId="0" borderId="4" xfId="0" applyFont="1" applyBorder="1"/>
    <xf numFmtId="0" fontId="3" fillId="0" borderId="4" xfId="0" applyFont="1" applyBorder="1"/>
    <xf numFmtId="3" fontId="3" fillId="0" borderId="4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4" fontId="0" fillId="0" borderId="0" xfId="0" applyNumberFormat="1" applyBorder="1"/>
    <xf numFmtId="4" fontId="0" fillId="0" borderId="1" xfId="0" applyNumberFormat="1" applyBorder="1"/>
    <xf numFmtId="4" fontId="0" fillId="0" borderId="4" xfId="0" applyNumberFormat="1" applyBorder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4" fillId="2" borderId="0" xfId="0" applyFont="1" applyFill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0" borderId="1" xfId="0" applyNumberFormat="1" applyFont="1" applyBorder="1"/>
    <xf numFmtId="3" fontId="4" fillId="2" borderId="0" xfId="0" applyNumberFormat="1" applyFont="1" applyFill="1" applyProtection="1">
      <protection locked="0"/>
    </xf>
    <xf numFmtId="3" fontId="4" fillId="0" borderId="0" xfId="0" applyNumberFormat="1" applyFont="1"/>
    <xf numFmtId="3" fontId="4" fillId="0" borderId="4" xfId="0" applyNumberFormat="1" applyFont="1" applyBorder="1"/>
    <xf numFmtId="4" fontId="0" fillId="0" borderId="0" xfId="0" applyNumberFormat="1"/>
    <xf numFmtId="3" fontId="4" fillId="2" borderId="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3" fontId="0" fillId="0" borderId="0" xfId="0" applyNumberFormat="1" applyAlignment="1">
      <alignment horizontal="right"/>
    </xf>
    <xf numFmtId="3" fontId="4" fillId="0" borderId="6" xfId="0" applyNumberFormat="1" applyFont="1" applyBorder="1"/>
    <xf numFmtId="0" fontId="5" fillId="0" borderId="1" xfId="0" applyFont="1" applyBorder="1"/>
    <xf numFmtId="1" fontId="0" fillId="0" borderId="7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4" fillId="0" borderId="8" xfId="0" applyNumberFormat="1" applyFont="1" applyBorder="1"/>
    <xf numFmtId="3" fontId="4" fillId="0" borderId="0" xfId="0" applyNumberFormat="1" applyFon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3" fontId="0" fillId="0" borderId="0" xfId="0" applyNumberFormat="1" applyBorder="1" applyAlignment="1">
      <alignment horizontal="right"/>
    </xf>
    <xf numFmtId="3" fontId="4" fillId="0" borderId="2" xfId="0" applyNumberFormat="1" applyFont="1" applyBorder="1"/>
    <xf numFmtId="0" fontId="1" fillId="2" borderId="12" xfId="0" applyFont="1" applyFill="1" applyBorder="1" applyProtection="1">
      <protection locked="0"/>
    </xf>
    <xf numFmtId="3" fontId="1" fillId="0" borderId="6" xfId="0" applyNumberFormat="1" applyFont="1" applyFill="1" applyBorder="1" applyProtection="1"/>
    <xf numFmtId="0" fontId="1" fillId="2" borderId="8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3" fontId="1" fillId="0" borderId="7" xfId="0" applyNumberFormat="1" applyFont="1" applyFill="1" applyBorder="1" applyProtection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4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2" borderId="7" xfId="0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3" fontId="4" fillId="2" borderId="7" xfId="0" applyNumberFormat="1" applyFont="1" applyFill="1" applyBorder="1" applyProtection="1">
      <protection locked="0"/>
    </xf>
    <xf numFmtId="3" fontId="4" fillId="0" borderId="7" xfId="0" applyNumberFormat="1" applyFont="1" applyBorder="1"/>
    <xf numFmtId="0" fontId="4" fillId="0" borderId="7" xfId="0" applyFont="1" applyBorder="1"/>
    <xf numFmtId="3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13" xfId="0" applyFont="1" applyBorder="1"/>
    <xf numFmtId="0" fontId="0" fillId="2" borderId="13" xfId="0" applyFill="1" applyBorder="1" applyProtection="1">
      <protection locked="0"/>
    </xf>
    <xf numFmtId="3" fontId="0" fillId="0" borderId="14" xfId="0" applyNumberFormat="1" applyBorder="1"/>
    <xf numFmtId="3" fontId="0" fillId="0" borderId="13" xfId="0" applyNumberFormat="1" applyBorder="1"/>
    <xf numFmtId="16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3" fontId="1" fillId="2" borderId="12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1" fillId="2" borderId="0" xfId="0" applyFont="1" applyFill="1" applyBorder="1" applyProtection="1">
      <protection locked="0"/>
    </xf>
    <xf numFmtId="166" fontId="0" fillId="0" borderId="0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18" xfId="0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center"/>
    </xf>
    <xf numFmtId="0" fontId="4" fillId="0" borderId="22" xfId="0" applyFont="1" applyBorder="1" applyAlignment="1">
      <alignment vertical="center"/>
    </xf>
    <xf numFmtId="0" fontId="3" fillId="0" borderId="23" xfId="0" applyFont="1" applyBorder="1"/>
    <xf numFmtId="0" fontId="1" fillId="0" borderId="0" xfId="0" applyFont="1" applyBorder="1"/>
    <xf numFmtId="0" fontId="1" fillId="2" borderId="14" xfId="0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Protection="1"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26" xfId="0" applyFont="1" applyBorder="1"/>
    <xf numFmtId="3" fontId="3" fillId="0" borderId="27" xfId="0" applyNumberFormat="1" applyFont="1" applyBorder="1"/>
    <xf numFmtId="3" fontId="0" fillId="0" borderId="28" xfId="0" applyNumberFormat="1" applyBorder="1"/>
    <xf numFmtId="0" fontId="0" fillId="0" borderId="29" xfId="0" applyBorder="1"/>
    <xf numFmtId="3" fontId="4" fillId="0" borderId="30" xfId="0" applyNumberFormat="1" applyFont="1" applyBorder="1"/>
    <xf numFmtId="4" fontId="0" fillId="0" borderId="31" xfId="0" applyNumberFormat="1" applyBorder="1"/>
    <xf numFmtId="4" fontId="0" fillId="0" borderId="32" xfId="0" applyNumberFormat="1" applyBorder="1"/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Border="1"/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25" xfId="0" applyNumberFormat="1" applyBorder="1"/>
    <xf numFmtId="1" fontId="0" fillId="0" borderId="36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4" fillId="0" borderId="0" xfId="0" applyNumberFormat="1" applyFont="1"/>
    <xf numFmtId="1" fontId="4" fillId="0" borderId="0" xfId="0" applyNumberFormat="1" applyFont="1" applyBorder="1"/>
    <xf numFmtId="1" fontId="2" fillId="0" borderId="33" xfId="0" applyNumberFormat="1" applyFont="1" applyBorder="1"/>
    <xf numFmtId="1" fontId="2" fillId="0" borderId="34" xfId="0" applyNumberFormat="1" applyFont="1" applyBorder="1"/>
    <xf numFmtId="168" fontId="0" fillId="0" borderId="0" xfId="0" applyNumberFormat="1"/>
    <xf numFmtId="165" fontId="0" fillId="0" borderId="9" xfId="0" applyNumberFormat="1" applyBorder="1"/>
    <xf numFmtId="0" fontId="8" fillId="0" borderId="0" xfId="0" applyFont="1" applyBorder="1" applyAlignment="1">
      <alignment horizontal="right"/>
    </xf>
    <xf numFmtId="4" fontId="0" fillId="0" borderId="12" xfId="0" applyNumberFormat="1" applyBorder="1"/>
    <xf numFmtId="4" fontId="0" fillId="0" borderId="39" xfId="0" applyNumberFormat="1" applyBorder="1"/>
    <xf numFmtId="4" fontId="0" fillId="0" borderId="8" xfId="0" applyNumberFormat="1" applyBorder="1"/>
    <xf numFmtId="0" fontId="8" fillId="0" borderId="5" xfId="0" applyFont="1" applyBorder="1"/>
    <xf numFmtId="0" fontId="8" fillId="0" borderId="13" xfId="0" applyFont="1" applyBorder="1"/>
    <xf numFmtId="3" fontId="0" fillId="0" borderId="0" xfId="0" applyNumberFormat="1" applyBorder="1"/>
    <xf numFmtId="166" fontId="8" fillId="0" borderId="0" xfId="0" applyNumberFormat="1" applyFont="1" applyAlignment="1">
      <alignment horizontal="right" vertical="center"/>
    </xf>
    <xf numFmtId="0" fontId="0" fillId="0" borderId="0" xfId="0" applyFill="1" applyBorder="1"/>
    <xf numFmtId="3" fontId="4" fillId="0" borderId="7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 applyProtection="1">
      <alignment horizontal="right"/>
      <protection locked="0"/>
    </xf>
    <xf numFmtId="3" fontId="4" fillId="0" borderId="8" xfId="0" applyNumberFormat="1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>
      <alignment horizontal="right"/>
    </xf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2" borderId="12" xfId="0" applyFont="1" applyFill="1" applyBorder="1" applyAlignment="1" applyProtection="1">
      <alignment horizontal="right"/>
      <protection locked="0"/>
    </xf>
    <xf numFmtId="3" fontId="1" fillId="0" borderId="6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3" fontId="1" fillId="0" borderId="7" xfId="0" applyNumberFormat="1" applyFont="1" applyFill="1" applyBorder="1" applyAlignment="1" applyProtection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4" fillId="2" borderId="8" xfId="0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2" xfId="0" applyFill="1" applyBorder="1" applyProtection="1">
      <protection locked="0"/>
    </xf>
    <xf numFmtId="0" fontId="5" fillId="0" borderId="1" xfId="0" applyFont="1" applyFill="1" applyBorder="1"/>
    <xf numFmtId="0" fontId="3" fillId="0" borderId="1" xfId="0" applyFont="1" applyFill="1" applyBorder="1"/>
    <xf numFmtId="0" fontId="5" fillId="0" borderId="0" xfId="0" applyFont="1" applyFill="1" applyBorder="1"/>
    <xf numFmtId="0" fontId="3" fillId="0" borderId="2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center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0" fillId="0" borderId="4" xfId="0" applyNumberFormat="1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/>
    <xf numFmtId="0" fontId="0" fillId="4" borderId="5" xfId="0" applyFill="1" applyBorder="1" applyProtection="1">
      <protection locked="0"/>
    </xf>
    <xf numFmtId="0" fontId="0" fillId="4" borderId="2" xfId="0" applyFill="1" applyBorder="1"/>
    <xf numFmtId="0" fontId="0" fillId="3" borderId="3" xfId="0" applyFill="1" applyBorder="1"/>
    <xf numFmtId="0" fontId="0" fillId="3" borderId="5" xfId="0" applyFill="1" applyBorder="1" applyProtection="1">
      <protection locked="0"/>
    </xf>
    <xf numFmtId="0" fontId="0" fillId="3" borderId="2" xfId="0" applyFill="1" applyBorder="1"/>
    <xf numFmtId="0" fontId="0" fillId="0" borderId="2" xfId="0" applyFill="1" applyBorder="1" applyProtection="1">
      <protection locked="0"/>
    </xf>
    <xf numFmtId="4" fontId="0" fillId="0" borderId="0" xfId="0" applyNumberFormat="1" applyFill="1" applyBorder="1"/>
    <xf numFmtId="0" fontId="0" fillId="4" borderId="13" xfId="0" applyFill="1" applyBorder="1" applyProtection="1">
      <protection locked="0"/>
    </xf>
  </cellXfs>
  <cellStyles count="31"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3" xfId="7"/>
    <cellStyle name="Normal 13 2" xfId="8"/>
    <cellStyle name="Normal 14" xfId="9"/>
    <cellStyle name="Normal 14 2" xfId="10"/>
    <cellStyle name="Normal 15" xfId="11"/>
    <cellStyle name="Normal 15 2" xfId="12"/>
    <cellStyle name="Normal 16" xfId="13"/>
    <cellStyle name="Normal 17" xfId="14"/>
    <cellStyle name="Normal 2" xfId="15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  <cellStyle name="Normal 6 3" xfId="23"/>
    <cellStyle name="Normal 6 3 2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zoomScaleNormal="100" workbookViewId="0"/>
  </sheetViews>
  <sheetFormatPr defaultColWidth="13.140625" defaultRowHeight="12.75"/>
  <cols>
    <col min="1" max="1" width="13.140625" style="8" customWidth="1"/>
    <col min="2" max="2" width="23.85546875" style="6" customWidth="1"/>
    <col min="3" max="3" width="10.7109375" style="8" customWidth="1"/>
    <col min="4" max="4" width="10.140625" customWidth="1"/>
    <col min="5" max="5" width="12.5703125" style="16" customWidth="1"/>
    <col min="6" max="6" width="9.42578125" style="112" customWidth="1"/>
    <col min="7" max="7" width="10.5703125" style="85" customWidth="1"/>
    <col min="8" max="8" width="8" style="16" customWidth="1"/>
    <col min="9" max="9" width="13.140625" style="16" customWidth="1"/>
    <col min="10" max="10" width="9.28515625" style="112" customWidth="1"/>
    <col min="11" max="11" width="9.42578125" style="85" customWidth="1"/>
    <col min="12" max="12" width="9.7109375" style="16" customWidth="1"/>
    <col min="13" max="13" width="9.5703125" style="16" customWidth="1"/>
    <col min="14" max="14" width="7.28515625" style="112" customWidth="1"/>
    <col min="15" max="16384" width="13.140625" style="16"/>
  </cols>
  <sheetData>
    <row r="1" spans="1:18" ht="13.5" thickBot="1">
      <c r="A1" s="166" t="s">
        <v>103</v>
      </c>
      <c r="B1" s="83"/>
      <c r="C1" s="85"/>
      <c r="D1" s="16"/>
      <c r="P1" s="28"/>
    </row>
    <row r="2" spans="1:18" s="32" customFormat="1" ht="13.5" thickBot="1">
      <c r="C2" s="182" t="s">
        <v>0</v>
      </c>
      <c r="D2" s="182"/>
      <c r="E2" s="182"/>
      <c r="F2" s="182"/>
      <c r="G2" s="182" t="s">
        <v>73</v>
      </c>
      <c r="H2" s="182"/>
      <c r="I2" s="182"/>
      <c r="J2" s="182"/>
      <c r="K2" s="182" t="s">
        <v>74</v>
      </c>
      <c r="L2" s="182"/>
      <c r="M2" s="182"/>
      <c r="N2" s="182"/>
      <c r="P2" s="28"/>
    </row>
    <row r="3" spans="1:18" s="32" customFormat="1">
      <c r="A3" s="2"/>
      <c r="B3" s="2"/>
      <c r="C3" s="88"/>
      <c r="D3" s="89"/>
      <c r="E3" s="89" t="s">
        <v>2</v>
      </c>
      <c r="F3" s="113"/>
      <c r="G3" s="88"/>
      <c r="H3" s="89"/>
      <c r="I3" s="89" t="s">
        <v>2</v>
      </c>
      <c r="J3" s="113"/>
      <c r="K3" s="88"/>
      <c r="L3" s="89"/>
      <c r="M3" s="89" t="s">
        <v>2</v>
      </c>
      <c r="N3" s="123"/>
      <c r="P3" s="28"/>
    </row>
    <row r="4" spans="1:18" s="32" customFormat="1">
      <c r="A4" s="2" t="s">
        <v>3</v>
      </c>
      <c r="B4" s="2"/>
      <c r="C4" s="90" t="s">
        <v>1</v>
      </c>
      <c r="D4" s="23" t="s">
        <v>4</v>
      </c>
      <c r="E4" s="24">
        <v>100000</v>
      </c>
      <c r="F4" s="114" t="s">
        <v>77</v>
      </c>
      <c r="G4" s="90" t="s">
        <v>1</v>
      </c>
      <c r="H4" s="23" t="s">
        <v>4</v>
      </c>
      <c r="I4" s="24">
        <v>100000</v>
      </c>
      <c r="J4" s="114" t="s">
        <v>77</v>
      </c>
      <c r="K4" s="90" t="s">
        <v>1</v>
      </c>
      <c r="L4" s="23" t="s">
        <v>4</v>
      </c>
      <c r="M4" s="24">
        <v>100000</v>
      </c>
      <c r="N4" s="114" t="s">
        <v>77</v>
      </c>
      <c r="P4" s="28"/>
    </row>
    <row r="5" spans="1:18" s="32" customFormat="1">
      <c r="A5" s="2"/>
      <c r="B5" s="2"/>
      <c r="C5" s="90"/>
      <c r="D5" s="23"/>
      <c r="E5" s="23" t="s">
        <v>5</v>
      </c>
      <c r="F5" s="114"/>
      <c r="G5" s="90"/>
      <c r="H5" s="23"/>
      <c r="I5" s="23" t="s">
        <v>5</v>
      </c>
      <c r="J5" s="114"/>
      <c r="K5" s="90"/>
      <c r="L5" s="23"/>
      <c r="M5" s="23" t="s">
        <v>5</v>
      </c>
      <c r="N5" s="124"/>
      <c r="P5" s="28"/>
    </row>
    <row r="6" spans="1:18" s="32" customFormat="1">
      <c r="A6" s="2"/>
      <c r="B6" s="2"/>
      <c r="C6" s="90"/>
      <c r="D6" s="23"/>
      <c r="E6" s="23" t="s">
        <v>7</v>
      </c>
      <c r="F6" s="114"/>
      <c r="G6" s="90"/>
      <c r="H6" s="23"/>
      <c r="I6" s="23" t="s">
        <v>7</v>
      </c>
      <c r="J6" s="114"/>
      <c r="K6" s="90"/>
      <c r="L6" s="23"/>
      <c r="M6" s="23" t="s">
        <v>7</v>
      </c>
      <c r="N6" s="124"/>
      <c r="P6" s="28"/>
    </row>
    <row r="7" spans="1:18" s="32" customFormat="1">
      <c r="A7" s="2" t="s">
        <v>8</v>
      </c>
      <c r="B7" s="2"/>
      <c r="C7" s="90" t="s">
        <v>6</v>
      </c>
      <c r="D7" s="23" t="s">
        <v>4</v>
      </c>
      <c r="E7" s="24">
        <v>100000</v>
      </c>
      <c r="F7" s="114"/>
      <c r="G7" s="90" t="s">
        <v>6</v>
      </c>
      <c r="H7" s="23" t="s">
        <v>4</v>
      </c>
      <c r="I7" s="24">
        <v>100000</v>
      </c>
      <c r="J7" s="114"/>
      <c r="K7" s="90" t="s">
        <v>6</v>
      </c>
      <c r="L7" s="23" t="s">
        <v>4</v>
      </c>
      <c r="M7" s="24">
        <v>100000</v>
      </c>
      <c r="N7" s="124"/>
      <c r="P7" s="28"/>
    </row>
    <row r="8" spans="1:18" s="32" customFormat="1" ht="13.5" thickBot="1">
      <c r="C8" s="94"/>
      <c r="D8" s="21"/>
      <c r="E8" s="21" t="s">
        <v>9</v>
      </c>
      <c r="F8" s="115"/>
      <c r="G8" s="90"/>
      <c r="H8" s="23"/>
      <c r="I8" s="23" t="s">
        <v>9</v>
      </c>
      <c r="J8" s="114"/>
      <c r="K8" s="90"/>
      <c r="L8" s="23"/>
      <c r="M8" s="23" t="s">
        <v>9</v>
      </c>
      <c r="N8" s="124"/>
      <c r="P8" s="28"/>
    </row>
    <row r="9" spans="1:18" ht="12.75" customHeight="1">
      <c r="A9" s="184" t="s">
        <v>10</v>
      </c>
      <c r="B9" s="183" t="s">
        <v>104</v>
      </c>
      <c r="C9" s="80">
        <v>384</v>
      </c>
      <c r="D9" s="53">
        <f>C9/C54*100</f>
        <v>0.70842173231251726</v>
      </c>
      <c r="E9" s="53">
        <f>SUM(C9/$C$55*100000)</f>
        <v>9.135018427044983</v>
      </c>
      <c r="F9" s="116">
        <v>11</v>
      </c>
      <c r="G9" s="91">
        <v>207</v>
      </c>
      <c r="H9" s="53">
        <f>SUM($G9/$G$54*100)</f>
        <v>0.78367532369198156</v>
      </c>
      <c r="I9" s="53">
        <f>SUM(G9/$G$55*100000)</f>
        <v>10.203880432210743</v>
      </c>
      <c r="J9" s="116">
        <v>10</v>
      </c>
      <c r="K9" s="91">
        <f>SUM(C9-G9)</f>
        <v>177</v>
      </c>
      <c r="L9" s="53">
        <f>SUM($K9/$K$54*100)</f>
        <v>0.63689683710553779</v>
      </c>
      <c r="M9" s="53">
        <f>SUM(K9/$K$55*100000)</f>
        <v>8.1380657335017954</v>
      </c>
      <c r="N9" s="116">
        <v>11</v>
      </c>
      <c r="Q9" s="135"/>
    </row>
    <row r="10" spans="1:18">
      <c r="A10" s="181"/>
      <c r="B10" s="170"/>
      <c r="C10" s="92"/>
      <c r="D10" s="54"/>
      <c r="E10" s="54"/>
      <c r="F10" s="117"/>
      <c r="G10" s="92"/>
      <c r="H10" s="54"/>
      <c r="I10" s="54"/>
      <c r="J10" s="117"/>
      <c r="K10" s="92"/>
      <c r="L10" s="54">
        <f>SUM($K10/$K$54*100)</f>
        <v>0</v>
      </c>
      <c r="M10" s="54">
        <f>SUM(K10/$K$55*100000)</f>
        <v>0</v>
      </c>
      <c r="N10" s="117"/>
      <c r="P10" s="28"/>
      <c r="R10" s="32"/>
    </row>
    <row r="11" spans="1:18">
      <c r="A11" s="95" t="s">
        <v>12</v>
      </c>
      <c r="B11" s="96" t="s">
        <v>13</v>
      </c>
      <c r="C11" s="80">
        <v>14290</v>
      </c>
      <c r="D11" s="28">
        <f>SUM($C11/$C$54*100)</f>
        <v>26.362881652984044</v>
      </c>
      <c r="E11" s="55">
        <f>SUM(C11/$C$55*100000)</f>
        <v>339.94638886060631</v>
      </c>
      <c r="F11" s="118">
        <v>2</v>
      </c>
      <c r="G11" s="91">
        <v>8175</v>
      </c>
      <c r="H11" s="55">
        <f>SUM($G11/$G$54*100)</f>
        <v>30.949496479139849</v>
      </c>
      <c r="I11" s="55">
        <f>SUM(G11/$G$55*100000)</f>
        <v>402.97933590977203</v>
      </c>
      <c r="J11" s="118">
        <v>2</v>
      </c>
      <c r="K11" s="91">
        <f>SUM(C11-G11)</f>
        <v>6115</v>
      </c>
      <c r="L11" s="55">
        <f>SUM($K11/$K$54*100)</f>
        <v>22.003526321470979</v>
      </c>
      <c r="M11" s="55">
        <f>SUM(K11/$K$55*100000)</f>
        <v>281.15407887211006</v>
      </c>
      <c r="N11" s="118">
        <v>2</v>
      </c>
      <c r="P11" s="28"/>
      <c r="Q11" s="32"/>
    </row>
    <row r="12" spans="1:18" ht="12.75" customHeight="1">
      <c r="A12" s="173" t="s">
        <v>14</v>
      </c>
      <c r="B12" s="167" t="s">
        <v>15</v>
      </c>
      <c r="C12" s="91">
        <v>25</v>
      </c>
      <c r="D12" s="53">
        <f>SUM($C12/$C$54*100)</f>
        <v>4.6121206530762848E-2</v>
      </c>
      <c r="E12" s="53">
        <f>SUM(C12/$C$55*100000)</f>
        <v>0.59472776217740775</v>
      </c>
      <c r="F12" s="116">
        <v>15</v>
      </c>
      <c r="G12" s="91">
        <v>12</v>
      </c>
      <c r="H12" s="53">
        <f>SUM($G12/$G$54*100)</f>
        <v>4.5430453547361249E-2</v>
      </c>
      <c r="I12" s="53">
        <f>SUM(G12/$G$55*100000)</f>
        <v>0.5915293004180141</v>
      </c>
      <c r="J12" s="116">
        <v>15</v>
      </c>
      <c r="K12" s="91">
        <f>SUM(C12-G12)</f>
        <v>13</v>
      </c>
      <c r="L12" s="53">
        <f>SUM($K12/$K$54*100)</f>
        <v>4.6777733798711814E-2</v>
      </c>
      <c r="M12" s="53">
        <f>SUM(K12/$K$55*100000)</f>
        <v>0.59771104257357821</v>
      </c>
      <c r="N12" s="116">
        <v>15</v>
      </c>
      <c r="P12" s="28"/>
      <c r="Q12" s="32"/>
      <c r="R12" s="32"/>
    </row>
    <row r="13" spans="1:18">
      <c r="A13" s="174"/>
      <c r="B13" s="168"/>
      <c r="C13" s="93"/>
      <c r="D13" s="55"/>
      <c r="E13" s="55"/>
      <c r="F13" s="118"/>
      <c r="G13" s="93"/>
      <c r="H13" s="55"/>
      <c r="I13" s="55"/>
      <c r="J13" s="118"/>
      <c r="K13" s="93"/>
      <c r="L13" s="55"/>
      <c r="M13" s="55"/>
      <c r="N13" s="118"/>
      <c r="Q13" s="32"/>
    </row>
    <row r="14" spans="1:18">
      <c r="A14" s="174"/>
      <c r="B14" s="168"/>
      <c r="C14" s="93"/>
      <c r="D14" s="55"/>
      <c r="E14" s="55"/>
      <c r="F14" s="118"/>
      <c r="G14" s="93"/>
      <c r="H14" s="55"/>
      <c r="I14" s="55"/>
      <c r="J14" s="118"/>
      <c r="K14" s="93"/>
      <c r="L14" s="55"/>
      <c r="M14" s="55"/>
      <c r="N14" s="118"/>
      <c r="P14" s="28"/>
      <c r="R14" s="32"/>
    </row>
    <row r="15" spans="1:18">
      <c r="A15" s="175"/>
      <c r="B15" s="170"/>
      <c r="C15" s="92"/>
      <c r="D15" s="54"/>
      <c r="E15" s="54"/>
      <c r="F15" s="117"/>
      <c r="G15" s="92"/>
      <c r="H15" s="54"/>
      <c r="I15" s="54"/>
      <c r="J15" s="117"/>
      <c r="K15" s="92"/>
      <c r="L15" s="54"/>
      <c r="M15" s="54"/>
      <c r="N15" s="117"/>
      <c r="P15" s="28"/>
      <c r="Q15" s="135"/>
    </row>
    <row r="16" spans="1:18">
      <c r="A16" s="176" t="s">
        <v>19</v>
      </c>
      <c r="B16" s="167" t="s">
        <v>20</v>
      </c>
      <c r="C16" s="91">
        <v>1699</v>
      </c>
      <c r="D16" s="53">
        <f>SUM($C16/$C$54*100)</f>
        <v>3.1343971958306431</v>
      </c>
      <c r="E16" s="53">
        <f>SUM(C16/$C$55*100000)</f>
        <v>40.417698717576634</v>
      </c>
      <c r="F16" s="116">
        <v>6</v>
      </c>
      <c r="G16" s="91">
        <v>708</v>
      </c>
      <c r="H16" s="53">
        <f>SUM($G16/$G$54*100)</f>
        <v>2.6803967592943136</v>
      </c>
      <c r="I16" s="53">
        <f>SUM(G16/$G$55*100000)</f>
        <v>34.900228724662831</v>
      </c>
      <c r="J16" s="116">
        <v>6</v>
      </c>
      <c r="K16" s="91">
        <f>SUM(C16-G16)</f>
        <v>991</v>
      </c>
      <c r="L16" s="53">
        <f>SUM($K16/$K$54*100)</f>
        <v>3.5659026303479542</v>
      </c>
      <c r="M16" s="53">
        <f>SUM(K16/$K$55*100000)</f>
        <v>45.563972553108925</v>
      </c>
      <c r="N16" s="116">
        <v>5</v>
      </c>
      <c r="P16" s="28"/>
      <c r="Q16" s="32"/>
      <c r="R16" s="32"/>
    </row>
    <row r="17" spans="1:18">
      <c r="A17" s="177"/>
      <c r="B17" s="168"/>
      <c r="C17" s="93"/>
      <c r="D17" s="55"/>
      <c r="E17" s="55"/>
      <c r="F17" s="118"/>
      <c r="G17" s="93"/>
      <c r="H17" s="55"/>
      <c r="I17" s="55"/>
      <c r="J17" s="118"/>
      <c r="K17" s="93"/>
      <c r="L17" s="55"/>
      <c r="M17" s="55"/>
      <c r="N17" s="118"/>
      <c r="P17" s="28"/>
    </row>
    <row r="18" spans="1:18">
      <c r="A18" s="181"/>
      <c r="B18" s="170"/>
      <c r="C18" s="92"/>
      <c r="D18" s="54"/>
      <c r="E18" s="54"/>
      <c r="F18" s="117"/>
      <c r="G18" s="92"/>
      <c r="H18" s="54"/>
      <c r="I18" s="54"/>
      <c r="J18" s="117"/>
      <c r="K18" s="92"/>
      <c r="L18" s="54"/>
      <c r="M18" s="54"/>
      <c r="N18" s="117"/>
      <c r="P18" s="28"/>
      <c r="Q18" s="32"/>
      <c r="R18" s="32"/>
    </row>
    <row r="19" spans="1:18" ht="12.75" customHeight="1">
      <c r="A19" s="176" t="s">
        <v>23</v>
      </c>
      <c r="B19" s="167" t="s">
        <v>24</v>
      </c>
      <c r="C19" s="91">
        <v>1342</v>
      </c>
      <c r="D19" s="53">
        <f>SUM($C19/$C$54*100)</f>
        <v>2.4757863665713495</v>
      </c>
      <c r="E19" s="53">
        <f>SUM(C19/$C$55*100000)</f>
        <v>31.924986273683253</v>
      </c>
      <c r="F19" s="116">
        <v>7</v>
      </c>
      <c r="G19" s="91">
        <v>530</v>
      </c>
      <c r="H19" s="53">
        <f>SUM($G19/$G$54*100)</f>
        <v>2.0065116983417881</v>
      </c>
      <c r="I19" s="53">
        <f>SUM(G19/$G$55*100000)</f>
        <v>26.125877435128952</v>
      </c>
      <c r="J19" s="116">
        <v>8</v>
      </c>
      <c r="K19" s="91">
        <f>SUM(C19-G19)</f>
        <v>812</v>
      </c>
      <c r="L19" s="53">
        <f>SUM($K19/$K$54*100)</f>
        <v>2.9218092188118456</v>
      </c>
      <c r="M19" s="53">
        <f>SUM(K19/$K$55*100000)</f>
        <v>37.333951274595812</v>
      </c>
      <c r="N19" s="116">
        <v>7</v>
      </c>
      <c r="P19" s="28"/>
      <c r="Q19" s="32"/>
    </row>
    <row r="20" spans="1:18">
      <c r="A20" s="181"/>
      <c r="B20" s="170"/>
      <c r="C20" s="92"/>
      <c r="D20" s="54"/>
      <c r="E20" s="54"/>
      <c r="F20" s="117"/>
      <c r="G20" s="92"/>
      <c r="H20" s="54"/>
      <c r="I20" s="54"/>
      <c r="J20" s="117"/>
      <c r="K20" s="92"/>
      <c r="L20" s="54"/>
      <c r="M20" s="54"/>
      <c r="N20" s="117"/>
      <c r="P20" s="28"/>
      <c r="R20" s="32"/>
    </row>
    <row r="21" spans="1:18">
      <c r="A21" s="176" t="s">
        <v>25</v>
      </c>
      <c r="B21" s="167" t="s">
        <v>26</v>
      </c>
      <c r="C21" s="91">
        <v>1129</v>
      </c>
      <c r="D21" s="53">
        <f>SUM($C21/$C$54*100)</f>
        <v>2.0828336869292503</v>
      </c>
      <c r="E21" s="53">
        <f>SUM(C21/$C$55*100000)</f>
        <v>26.857905739931734</v>
      </c>
      <c r="F21" s="116">
        <v>8</v>
      </c>
      <c r="G21" s="91">
        <v>543</v>
      </c>
      <c r="H21" s="53">
        <f>SUM($G21/$G$54*100)</f>
        <v>2.0557280230180965</v>
      </c>
      <c r="I21" s="53">
        <f>SUM(G21/$G$55*100000)</f>
        <v>26.766700843915135</v>
      </c>
      <c r="J21" s="116">
        <v>7</v>
      </c>
      <c r="K21" s="91">
        <f>SUM(C21-G21)</f>
        <v>586</v>
      </c>
      <c r="L21" s="53">
        <f>SUM($K21/$K$54*100)</f>
        <v>2.1085963081573169</v>
      </c>
      <c r="M21" s="53">
        <f>SUM(K21/$K$55*100000)</f>
        <v>26.942974688316681</v>
      </c>
      <c r="N21" s="116">
        <v>9</v>
      </c>
      <c r="P21" s="28"/>
      <c r="Q21" s="135"/>
    </row>
    <row r="22" spans="1:18">
      <c r="A22" s="181"/>
      <c r="B22" s="170"/>
      <c r="C22" s="92"/>
      <c r="D22" s="54"/>
      <c r="E22" s="54"/>
      <c r="F22" s="117"/>
      <c r="G22" s="92"/>
      <c r="H22" s="54"/>
      <c r="I22" s="54"/>
      <c r="J22" s="117"/>
      <c r="K22" s="92"/>
      <c r="L22" s="54"/>
      <c r="M22" s="54"/>
      <c r="N22" s="117"/>
      <c r="P22" s="28"/>
      <c r="Q22" s="32"/>
      <c r="R22" s="32"/>
    </row>
    <row r="23" spans="1:18" ht="12.75" customHeight="1">
      <c r="A23" s="176" t="s">
        <v>27</v>
      </c>
      <c r="B23" s="179" t="s">
        <v>105</v>
      </c>
      <c r="C23" s="91">
        <v>3</v>
      </c>
      <c r="D23" s="53">
        <f>SUM($C23/$C$54*100)</f>
        <v>5.5345447836915411E-3</v>
      </c>
      <c r="E23" s="53">
        <f>SUM(C23/$C$55*100000)</f>
        <v>7.136733146128893E-2</v>
      </c>
      <c r="F23" s="116">
        <v>17</v>
      </c>
      <c r="G23" s="91">
        <v>1</v>
      </c>
      <c r="H23" s="126">
        <f>SUM($G23/$G$54*100)</f>
        <v>3.7858711289467705E-3</v>
      </c>
      <c r="I23" s="53">
        <f>SUM(G23/$G$55*100000)</f>
        <v>4.929410836816784E-2</v>
      </c>
      <c r="J23" s="127">
        <v>17</v>
      </c>
      <c r="K23" s="91">
        <f>SUM(C23-G23)</f>
        <v>2</v>
      </c>
      <c r="L23" s="53">
        <f>SUM($K23/$K$54*100)</f>
        <v>7.1965744305710483E-3</v>
      </c>
      <c r="M23" s="53">
        <f>SUM(K23/$K$55*100000)</f>
        <v>9.1955545011319723E-2</v>
      </c>
      <c r="N23" s="116">
        <v>17</v>
      </c>
      <c r="P23" s="32"/>
      <c r="Q23" s="32"/>
    </row>
    <row r="24" spans="1:18" ht="12.75" customHeight="1">
      <c r="A24" s="181"/>
      <c r="B24" s="180"/>
      <c r="C24" s="92"/>
      <c r="D24" s="54"/>
      <c r="E24" s="54"/>
      <c r="F24" s="117"/>
      <c r="G24" s="92"/>
      <c r="H24" s="54"/>
      <c r="I24" s="54">
        <f>SUM(G24/$G$55*100000)</f>
        <v>0</v>
      </c>
      <c r="J24" s="117"/>
      <c r="K24" s="92"/>
      <c r="L24" s="54">
        <f>SUM($K24/$K$54*100)</f>
        <v>0</v>
      </c>
      <c r="M24" s="54">
        <f>SUM(K24/$K$55*100000)</f>
        <v>0</v>
      </c>
      <c r="N24" s="117"/>
      <c r="P24" s="28"/>
      <c r="Q24" s="32"/>
      <c r="R24" s="32"/>
    </row>
    <row r="25" spans="1:18">
      <c r="A25" s="176" t="s">
        <v>29</v>
      </c>
      <c r="B25" s="171" t="s">
        <v>30</v>
      </c>
      <c r="C25" s="91">
        <v>25694</v>
      </c>
      <c r="D25" s="53">
        <f>SUM($C25/$C$54*100)</f>
        <v>47.401531224056818</v>
      </c>
      <c r="E25" s="53">
        <f>SUM(C25/$C$55*100000)</f>
        <v>611.23740485545261</v>
      </c>
      <c r="F25" s="116">
        <v>1</v>
      </c>
      <c r="G25" s="91">
        <v>11007</v>
      </c>
      <c r="H25" s="53">
        <f>SUM($G25/$G$54*100)</f>
        <v>41.671083516317104</v>
      </c>
      <c r="I25" s="53">
        <f>SUM(G25/$G$55*100000)</f>
        <v>542.58025080842344</v>
      </c>
      <c r="J25" s="116">
        <v>1</v>
      </c>
      <c r="K25" s="91">
        <f>SUM(C25-G25)</f>
        <v>14687</v>
      </c>
      <c r="L25" s="53">
        <f>SUM($K25/$K$54*100)</f>
        <v>52.848044330898489</v>
      </c>
      <c r="M25" s="53">
        <f>SUM(K25/$K$55*100000)</f>
        <v>675.27554479062644</v>
      </c>
      <c r="N25" s="116">
        <v>1</v>
      </c>
      <c r="P25" s="28"/>
      <c r="Q25" s="135"/>
    </row>
    <row r="26" spans="1:18">
      <c r="A26" s="181"/>
      <c r="B26" s="172"/>
      <c r="C26" s="92"/>
      <c r="D26" s="54"/>
      <c r="E26" s="54"/>
      <c r="F26" s="117"/>
      <c r="G26" s="92"/>
      <c r="H26" s="54"/>
      <c r="I26" s="54"/>
      <c r="J26" s="117"/>
      <c r="K26" s="92"/>
      <c r="L26" s="54"/>
      <c r="M26" s="54"/>
      <c r="N26" s="117"/>
      <c r="P26" s="28"/>
      <c r="Q26" s="32"/>
    </row>
    <row r="27" spans="1:18">
      <c r="A27" s="176" t="s">
        <v>31</v>
      </c>
      <c r="B27" s="101" t="s">
        <v>106</v>
      </c>
      <c r="C27" s="91">
        <v>2663</v>
      </c>
      <c r="D27" s="53">
        <f>SUM($C27/$C$54*100)</f>
        <v>4.9128309196568587</v>
      </c>
      <c r="E27" s="53">
        <f>SUM(C27/$C$55*100000)</f>
        <v>63.350401227137482</v>
      </c>
      <c r="F27" s="116">
        <v>4</v>
      </c>
      <c r="G27" s="91">
        <v>1520</v>
      </c>
      <c r="H27" s="53">
        <f>SUM($G27/$G$54*100)</f>
        <v>5.7545241159990912</v>
      </c>
      <c r="I27" s="53">
        <f>SUM(G27/$G$55*100000)</f>
        <v>74.927044719615111</v>
      </c>
      <c r="J27" s="116">
        <v>4</v>
      </c>
      <c r="K27" s="91">
        <f>SUM(C27-G27)</f>
        <v>1143</v>
      </c>
      <c r="L27" s="53">
        <f>SUM($K27/$K$54*100)</f>
        <v>4.1128422870713539</v>
      </c>
      <c r="M27" s="53">
        <f>SUM(K27/$K$55*100000)</f>
        <v>52.552593973969216</v>
      </c>
      <c r="N27" s="116">
        <v>4</v>
      </c>
      <c r="P27" s="28"/>
      <c r="Q27" s="135"/>
    </row>
    <row r="28" spans="1:18">
      <c r="A28" s="181"/>
      <c r="B28" s="102"/>
      <c r="C28" s="92"/>
      <c r="D28" s="54"/>
      <c r="E28" s="54"/>
      <c r="F28" s="117"/>
      <c r="G28" s="92"/>
      <c r="H28" s="54"/>
      <c r="I28" s="54"/>
      <c r="J28" s="117"/>
      <c r="K28" s="92"/>
      <c r="L28" s="54"/>
      <c r="M28" s="54"/>
      <c r="N28" s="117"/>
      <c r="P28" s="28"/>
      <c r="Q28" s="135"/>
    </row>
    <row r="29" spans="1:18">
      <c r="A29" s="176" t="s">
        <v>33</v>
      </c>
      <c r="B29" s="171" t="s">
        <v>34</v>
      </c>
      <c r="C29" s="91">
        <v>2165</v>
      </c>
      <c r="D29" s="53">
        <f>SUM($C29/$C$54*100)</f>
        <v>3.9940964855640622</v>
      </c>
      <c r="E29" s="53">
        <f>SUM(C29/$C$55*100000)</f>
        <v>51.503424204563508</v>
      </c>
      <c r="F29" s="116">
        <v>5</v>
      </c>
      <c r="G29" s="91">
        <v>1279</v>
      </c>
      <c r="H29" s="53">
        <f>SUM($G29/$G$54*100)</f>
        <v>4.8421291739229195</v>
      </c>
      <c r="I29" s="53">
        <f>SUM(G29/$G$55*100000)</f>
        <v>63.047164602886667</v>
      </c>
      <c r="J29" s="116">
        <v>5</v>
      </c>
      <c r="K29" s="91">
        <f>SUM(C29-G29)</f>
        <v>886</v>
      </c>
      <c r="L29" s="53">
        <f>SUM($K29/$K$54*100)</f>
        <v>3.1880824727429742</v>
      </c>
      <c r="M29" s="53">
        <f>SUM(K29/$K$55*100000)</f>
        <v>40.736306440014637</v>
      </c>
      <c r="N29" s="116">
        <v>6</v>
      </c>
      <c r="P29" s="28"/>
      <c r="Q29" s="32"/>
    </row>
    <row r="30" spans="1:18">
      <c r="A30" s="181"/>
      <c r="B30" s="172"/>
      <c r="C30" s="92"/>
      <c r="D30" s="54"/>
      <c r="E30" s="54"/>
      <c r="F30" s="117"/>
      <c r="G30" s="92"/>
      <c r="H30" s="54"/>
      <c r="I30" s="54"/>
      <c r="J30" s="117"/>
      <c r="K30" s="92"/>
      <c r="L30" s="54"/>
      <c r="M30" s="54"/>
      <c r="N30" s="117"/>
      <c r="P30" s="28"/>
      <c r="Q30" s="135"/>
    </row>
    <row r="31" spans="1:18" ht="12.75" customHeight="1">
      <c r="A31" s="176" t="s">
        <v>35</v>
      </c>
      <c r="B31" s="167" t="s">
        <v>36</v>
      </c>
      <c r="C31" s="91">
        <v>8</v>
      </c>
      <c r="D31" s="53">
        <f>SUM($C31/$C$54*100)</f>
        <v>1.4758786089844111E-2</v>
      </c>
      <c r="E31" s="53">
        <f>SUM(C31/$C$55*100000)</f>
        <v>0.19031288389677048</v>
      </c>
      <c r="F31" s="116">
        <v>16</v>
      </c>
      <c r="G31" s="91">
        <v>3</v>
      </c>
      <c r="H31" s="126">
        <f>SUM($G31/$G$54*100)</f>
        <v>1.1357613386840312E-2</v>
      </c>
      <c r="I31" s="53">
        <f>SUM(G31/$G$55*100000)</f>
        <v>0.14788232510450353</v>
      </c>
      <c r="J31" s="127">
        <v>16</v>
      </c>
      <c r="K31" s="91">
        <f>SUM(C31-G31)</f>
        <v>5</v>
      </c>
      <c r="L31" s="53">
        <f>SUM($K31/$K$54*100)</f>
        <v>1.7991436076427621E-2</v>
      </c>
      <c r="M31" s="53">
        <f>SUM(K31/$K$55*100000)</f>
        <v>0.22988886252829932</v>
      </c>
      <c r="N31" s="116">
        <v>16</v>
      </c>
      <c r="P31" s="28"/>
      <c r="Q31" s="32"/>
    </row>
    <row r="32" spans="1:18">
      <c r="A32" s="181"/>
      <c r="B32" s="170"/>
      <c r="C32" s="92"/>
      <c r="D32" s="54"/>
      <c r="E32" s="54"/>
      <c r="F32" s="117"/>
      <c r="G32" s="92"/>
      <c r="H32" s="54"/>
      <c r="I32" s="54"/>
      <c r="J32" s="117"/>
      <c r="K32" s="92"/>
      <c r="L32" s="54"/>
      <c r="M32" s="54"/>
      <c r="N32" s="117"/>
      <c r="P32" s="28"/>
      <c r="Q32" s="135"/>
    </row>
    <row r="33" spans="1:18">
      <c r="A33" s="176" t="s">
        <v>38</v>
      </c>
      <c r="B33" s="167" t="s">
        <v>39</v>
      </c>
      <c r="C33" s="91">
        <v>131</v>
      </c>
      <c r="D33" s="53">
        <f>SUM($C33/$C$54*100)</f>
        <v>0.24167512222119733</v>
      </c>
      <c r="E33" s="53">
        <f>SUM(C33/$C$55*100000)</f>
        <v>3.1163734738096172</v>
      </c>
      <c r="F33" s="116">
        <v>12</v>
      </c>
      <c r="G33" s="91">
        <v>22</v>
      </c>
      <c r="H33" s="53">
        <f>SUM($G33/$G$54*100)</f>
        <v>8.3289164836828952E-2</v>
      </c>
      <c r="I33" s="53">
        <f>SUM(G33/$G$55*100000)</f>
        <v>1.0844703840996923</v>
      </c>
      <c r="J33" s="116">
        <v>14</v>
      </c>
      <c r="K33" s="91">
        <f>SUM(C33-G33)</f>
        <v>109</v>
      </c>
      <c r="L33" s="53">
        <f>SUM($K33/$K$54*100)</f>
        <v>0.39221330646612212</v>
      </c>
      <c r="M33" s="53">
        <f>SUM(K33/$K$55*100000)</f>
        <v>5.011577203116925</v>
      </c>
      <c r="N33" s="116">
        <v>12</v>
      </c>
      <c r="P33" s="32"/>
    </row>
    <row r="34" spans="1:18">
      <c r="A34" s="177"/>
      <c r="B34" s="168"/>
      <c r="C34" s="93"/>
      <c r="D34" s="55"/>
      <c r="E34" s="55"/>
      <c r="F34" s="118"/>
      <c r="G34" s="93"/>
      <c r="H34" s="55"/>
      <c r="I34" s="55"/>
      <c r="J34" s="118"/>
      <c r="K34" s="93"/>
      <c r="L34" s="55"/>
      <c r="M34" s="55"/>
      <c r="N34" s="118"/>
      <c r="P34" s="28"/>
      <c r="Q34" s="135"/>
    </row>
    <row r="35" spans="1:18">
      <c r="A35" s="181"/>
      <c r="B35" s="170"/>
      <c r="C35" s="92"/>
      <c r="D35" s="54"/>
      <c r="E35" s="54"/>
      <c r="F35" s="117"/>
      <c r="G35" s="92"/>
      <c r="H35" s="54"/>
      <c r="I35" s="54"/>
      <c r="J35" s="117"/>
      <c r="K35" s="92"/>
      <c r="L35" s="54"/>
      <c r="M35" s="54"/>
      <c r="N35" s="117"/>
      <c r="P35" s="28"/>
      <c r="Q35" s="32"/>
    </row>
    <row r="36" spans="1:18">
      <c r="A36" s="176" t="s">
        <v>42</v>
      </c>
      <c r="B36" s="171" t="s">
        <v>43</v>
      </c>
      <c r="C36" s="91">
        <v>1072</v>
      </c>
      <c r="D36" s="53">
        <f>SUM($C36/$C$54*100)</f>
        <v>1.9776773360391107</v>
      </c>
      <c r="E36" s="53">
        <f>SUM(C36/$C$55*100000)</f>
        <v>25.501926442167242</v>
      </c>
      <c r="F36" s="116">
        <v>9</v>
      </c>
      <c r="G36" s="91">
        <v>458</v>
      </c>
      <c r="H36" s="53">
        <f>SUM($G36/$G$54*100)</f>
        <v>1.7339289770576212</v>
      </c>
      <c r="I36" s="53">
        <f>SUM(G36/$G$55*100000)</f>
        <v>22.576701632620871</v>
      </c>
      <c r="J36" s="116">
        <v>9</v>
      </c>
      <c r="K36" s="91">
        <f>SUM(C36-G36)</f>
        <v>614</v>
      </c>
      <c r="L36" s="53">
        <f>SUM($K36/$K$54*100)</f>
        <v>2.2093483501853117</v>
      </c>
      <c r="M36" s="53">
        <f>SUM(K36/$K$55*100000)</f>
        <v>28.230352318475155</v>
      </c>
      <c r="N36" s="116">
        <v>8</v>
      </c>
      <c r="P36" s="28"/>
      <c r="Q36" s="32"/>
    </row>
    <row r="37" spans="1:18">
      <c r="A37" s="181"/>
      <c r="B37" s="172"/>
      <c r="C37" s="92"/>
      <c r="D37" s="54"/>
      <c r="E37" s="54"/>
      <c r="F37" s="117"/>
      <c r="G37" s="92"/>
      <c r="H37" s="54"/>
      <c r="I37" s="54"/>
      <c r="J37" s="117"/>
      <c r="K37" s="92"/>
      <c r="L37" s="54"/>
      <c r="M37" s="54"/>
      <c r="N37" s="117"/>
      <c r="P37" s="28"/>
      <c r="Q37" s="32"/>
    </row>
    <row r="38" spans="1:18">
      <c r="A38" s="176" t="s">
        <v>44</v>
      </c>
      <c r="B38" s="171" t="s">
        <v>45</v>
      </c>
      <c r="C38" s="91">
        <v>1</v>
      </c>
      <c r="D38" s="126">
        <f>SUM($C38/$C$54*100)</f>
        <v>1.8448482612305138E-3</v>
      </c>
      <c r="E38" s="53">
        <f>SUM(C38/$C$55*100000)</f>
        <v>2.378911048709631E-2</v>
      </c>
      <c r="F38" s="116">
        <v>18</v>
      </c>
      <c r="G38" s="91">
        <v>0</v>
      </c>
      <c r="H38" s="53">
        <f>SUM($G38/$G$54*100)</f>
        <v>0</v>
      </c>
      <c r="I38" s="53">
        <f>SUM(G38/$G$55*100000)</f>
        <v>0</v>
      </c>
      <c r="J38" s="116">
        <v>0</v>
      </c>
      <c r="K38" s="91">
        <f>SUM(C38-G38)</f>
        <v>1</v>
      </c>
      <c r="L38" s="126">
        <f>SUM($K38/$K$54*100)</f>
        <v>3.5982872152855241E-3</v>
      </c>
      <c r="M38" s="53">
        <f>SUM(K38/$K$55*100000)</f>
        <v>4.5977772505659861E-2</v>
      </c>
      <c r="N38" s="116">
        <v>18</v>
      </c>
      <c r="P38" s="28"/>
      <c r="Q38" s="32"/>
    </row>
    <row r="39" spans="1:18">
      <c r="A39" s="181"/>
      <c r="B39" s="172"/>
      <c r="C39" s="92"/>
      <c r="D39" s="54"/>
      <c r="E39" s="54"/>
      <c r="F39" s="117"/>
      <c r="G39" s="92"/>
      <c r="H39" s="54"/>
      <c r="I39" s="54"/>
      <c r="J39" s="117"/>
      <c r="K39" s="92"/>
      <c r="L39" s="54"/>
      <c r="M39" s="54"/>
      <c r="N39" s="117"/>
      <c r="P39" s="28"/>
      <c r="Q39" s="32"/>
      <c r="R39" s="135"/>
    </row>
    <row r="40" spans="1:18" ht="12.75" customHeight="1">
      <c r="A40" s="176" t="s">
        <v>47</v>
      </c>
      <c r="B40" s="167" t="s">
        <v>48</v>
      </c>
      <c r="C40" s="91">
        <v>94</v>
      </c>
      <c r="D40" s="53">
        <f>SUM($C40/$C$54*100)</f>
        <v>0.17341573655566828</v>
      </c>
      <c r="E40" s="53">
        <f>SUM(C40/$C$55*100000)</f>
        <v>2.2361763857870534</v>
      </c>
      <c r="F40" s="116">
        <v>14</v>
      </c>
      <c r="G40" s="91">
        <v>53</v>
      </c>
      <c r="H40" s="53">
        <f>SUM($G40/$G$54*100)</f>
        <v>0.20065116983417883</v>
      </c>
      <c r="I40" s="53">
        <f>SUM(G40/$G$55*100000)</f>
        <v>2.6125877435128952</v>
      </c>
      <c r="J40" s="116">
        <v>13</v>
      </c>
      <c r="K40" s="91">
        <f>SUM(C40-G40)</f>
        <v>41</v>
      </c>
      <c r="L40" s="129">
        <f>SUM($K40/$K$54*100)</f>
        <v>0.14752977582670648</v>
      </c>
      <c r="M40" s="130">
        <f>SUM(K40/$K$55*100000)</f>
        <v>1.8850886727320546</v>
      </c>
      <c r="N40" s="131">
        <v>14</v>
      </c>
      <c r="P40" s="28"/>
      <c r="Q40" s="135"/>
    </row>
    <row r="41" spans="1:18">
      <c r="A41" s="177"/>
      <c r="B41" s="168"/>
      <c r="C41" s="93"/>
      <c r="D41" s="55"/>
      <c r="E41" s="55"/>
      <c r="F41" s="118"/>
      <c r="G41" s="93"/>
      <c r="H41" s="55"/>
      <c r="I41" s="55"/>
      <c r="J41" s="118"/>
      <c r="K41" s="93"/>
      <c r="L41" s="55"/>
      <c r="M41" s="55"/>
      <c r="N41" s="118"/>
      <c r="P41" s="28"/>
      <c r="Q41" s="135"/>
    </row>
    <row r="42" spans="1:18">
      <c r="A42" s="181"/>
      <c r="B42" s="170"/>
      <c r="C42" s="92"/>
      <c r="D42" s="54"/>
      <c r="E42" s="54"/>
      <c r="F42" s="117"/>
      <c r="G42" s="92"/>
      <c r="H42" s="54"/>
      <c r="I42" s="54"/>
      <c r="J42" s="117"/>
      <c r="K42" s="92"/>
      <c r="L42" s="54"/>
      <c r="M42" s="54"/>
      <c r="N42" s="118"/>
      <c r="P42" s="28"/>
      <c r="Q42" s="135"/>
    </row>
    <row r="43" spans="1:18" ht="12.75" customHeight="1">
      <c r="A43" s="173" t="s">
        <v>51</v>
      </c>
      <c r="B43" s="167" t="s">
        <v>52</v>
      </c>
      <c r="C43" s="91">
        <v>114</v>
      </c>
      <c r="D43" s="53">
        <f>SUM($C43/$C$54*100)</f>
        <v>0.21031270178027858</v>
      </c>
      <c r="E43" s="53">
        <f>SUM(C43/$C$55*100000)</f>
        <v>2.7119585955289796</v>
      </c>
      <c r="F43" s="116">
        <v>13</v>
      </c>
      <c r="G43" s="91">
        <v>56</v>
      </c>
      <c r="H43" s="53">
        <f>SUM($G43/$G$54*100)</f>
        <v>0.21200878322101915</v>
      </c>
      <c r="I43" s="53">
        <f>SUM(G43/$G$55*100000)</f>
        <v>2.7604700686173986</v>
      </c>
      <c r="J43" s="116">
        <v>12</v>
      </c>
      <c r="K43" s="91">
        <f>SUM(C43-G43)</f>
        <v>58</v>
      </c>
      <c r="L43" s="53">
        <f>SUM($K43/$K$54*100)</f>
        <v>0.20870065848656041</v>
      </c>
      <c r="M43" s="128">
        <f>SUM(K43/$K$55*100000)</f>
        <v>2.6667108053282722</v>
      </c>
      <c r="N43" s="132">
        <v>13</v>
      </c>
      <c r="P43" s="28"/>
      <c r="Q43" s="135"/>
    </row>
    <row r="44" spans="1:18">
      <c r="A44" s="174"/>
      <c r="B44" s="168"/>
      <c r="C44" s="93"/>
      <c r="D44" s="55"/>
      <c r="E44" s="55"/>
      <c r="F44" s="118"/>
      <c r="G44" s="93"/>
      <c r="H44" s="55"/>
      <c r="I44" s="55"/>
      <c r="J44" s="118"/>
      <c r="K44" s="93"/>
      <c r="L44" s="55"/>
      <c r="M44" s="55"/>
      <c r="N44" s="118"/>
      <c r="P44" s="28"/>
    </row>
    <row r="45" spans="1:18">
      <c r="A45" s="174"/>
      <c r="B45" s="168"/>
      <c r="C45" s="93"/>
      <c r="D45" s="55"/>
      <c r="E45" s="55"/>
      <c r="F45" s="118"/>
      <c r="G45" s="93"/>
      <c r="H45" s="55"/>
      <c r="I45" s="55"/>
      <c r="J45" s="118"/>
      <c r="K45" s="93"/>
      <c r="L45" s="55"/>
      <c r="M45" s="55"/>
      <c r="N45" s="118"/>
      <c r="P45" s="28"/>
    </row>
    <row r="46" spans="1:18">
      <c r="A46" s="175"/>
      <c r="B46" s="170"/>
      <c r="C46" s="92"/>
      <c r="D46" s="54"/>
      <c r="E46" s="54"/>
      <c r="F46" s="117"/>
      <c r="G46" s="92"/>
      <c r="H46" s="54"/>
      <c r="I46" s="54"/>
      <c r="J46" s="117"/>
      <c r="K46" s="92"/>
      <c r="L46" s="54"/>
      <c r="M46" s="54"/>
      <c r="N46" s="117"/>
      <c r="P46" s="28"/>
    </row>
    <row r="47" spans="1:18" ht="12.75" customHeight="1">
      <c r="A47" s="173" t="s">
        <v>56</v>
      </c>
      <c r="B47" s="167" t="s">
        <v>57</v>
      </c>
      <c r="C47" s="91">
        <v>503</v>
      </c>
      <c r="D47" s="53">
        <f>SUM($C47/$C$54*100)</f>
        <v>0.9279586753989485</v>
      </c>
      <c r="E47" s="53">
        <f>SUM(C47/$C$55*100000)</f>
        <v>11.965922575009444</v>
      </c>
      <c r="F47" s="116">
        <v>10</v>
      </c>
      <c r="G47" s="91">
        <v>173</v>
      </c>
      <c r="H47" s="53">
        <f>SUM($G47/$G$54*100)</f>
        <v>0.65495570530779124</v>
      </c>
      <c r="I47" s="53">
        <f>SUM(G47/$G$55*100000)</f>
        <v>8.5278807476930343</v>
      </c>
      <c r="J47" s="116">
        <v>11</v>
      </c>
      <c r="K47" s="91">
        <f>SUM(C47-G47)</f>
        <v>330</v>
      </c>
      <c r="L47" s="53">
        <f>SUM($K47/$K$54*100)</f>
        <v>1.187434781044223</v>
      </c>
      <c r="M47" s="53">
        <f>SUM(K47/$K$55*100000)</f>
        <v>15.172664926867757</v>
      </c>
      <c r="N47" s="116">
        <v>10</v>
      </c>
      <c r="P47" s="28"/>
    </row>
    <row r="48" spans="1:18">
      <c r="A48" s="174"/>
      <c r="B48" s="168"/>
      <c r="C48" s="93"/>
      <c r="D48" s="55"/>
      <c r="E48" s="55"/>
      <c r="F48" s="118"/>
      <c r="G48" s="93"/>
      <c r="H48" s="55"/>
      <c r="I48" s="55"/>
      <c r="J48" s="118"/>
      <c r="K48" s="93"/>
      <c r="L48" s="55"/>
      <c r="M48" s="55"/>
      <c r="N48" s="118"/>
      <c r="P48" s="28"/>
    </row>
    <row r="49" spans="1:16">
      <c r="A49" s="174"/>
      <c r="B49" s="168"/>
      <c r="C49" s="93"/>
      <c r="D49" s="55"/>
      <c r="E49" s="55"/>
      <c r="F49" s="118"/>
      <c r="G49" s="93"/>
      <c r="H49" s="55"/>
      <c r="I49" s="55"/>
      <c r="J49" s="118"/>
      <c r="K49" s="93"/>
      <c r="L49" s="55"/>
      <c r="M49" s="55"/>
      <c r="N49" s="118"/>
      <c r="P49" s="28"/>
    </row>
    <row r="50" spans="1:16">
      <c r="A50" s="175"/>
      <c r="B50" s="170"/>
      <c r="C50" s="92"/>
      <c r="D50" s="54"/>
      <c r="E50" s="54"/>
      <c r="F50" s="117"/>
      <c r="G50" s="92"/>
      <c r="H50" s="54"/>
      <c r="I50" s="54"/>
      <c r="J50" s="117"/>
      <c r="K50" s="92"/>
      <c r="L50" s="54"/>
      <c r="M50" s="54"/>
      <c r="N50" s="117"/>
    </row>
    <row r="51" spans="1:16" ht="12.75" customHeight="1">
      <c r="A51" s="176" t="s">
        <v>61</v>
      </c>
      <c r="B51" s="167" t="s">
        <v>62</v>
      </c>
      <c r="C51" s="91">
        <v>2888</v>
      </c>
      <c r="D51" s="53">
        <f>SUM($C51/$C$54*100)</f>
        <v>5.3279217784337236</v>
      </c>
      <c r="E51" s="53">
        <f>SUM(C51/$C$55*100000)</f>
        <v>68.702951086734146</v>
      </c>
      <c r="F51" s="116">
        <v>3</v>
      </c>
      <c r="G51" s="91">
        <v>1667</v>
      </c>
      <c r="H51" s="53">
        <f>SUM($G51/$G$54*100)</f>
        <v>6.3110471719542662</v>
      </c>
      <c r="I51" s="53">
        <f>SUM(G51/$G$55*100000)</f>
        <v>82.173278649735778</v>
      </c>
      <c r="J51" s="116">
        <v>3</v>
      </c>
      <c r="K51" s="91">
        <f>SUM(C51-G51)</f>
        <v>1221</v>
      </c>
      <c r="L51" s="53">
        <f>SUM($K51/$K$54*100)</f>
        <v>4.3935086898636246</v>
      </c>
      <c r="M51" s="53">
        <f>SUM(K51/$K$55*100000)</f>
        <v>56.138860229410696</v>
      </c>
      <c r="N51" s="116">
        <v>3</v>
      </c>
    </row>
    <row r="52" spans="1:16">
      <c r="A52" s="177"/>
      <c r="B52" s="168"/>
      <c r="C52" s="93"/>
      <c r="D52" s="55"/>
      <c r="E52" s="55"/>
      <c r="F52" s="118"/>
      <c r="G52" s="93"/>
      <c r="H52" s="55"/>
      <c r="I52" s="55"/>
      <c r="J52" s="118"/>
      <c r="K52" s="93"/>
      <c r="L52" s="55"/>
      <c r="M52" s="55"/>
      <c r="N52" s="118"/>
    </row>
    <row r="53" spans="1:16" ht="13.5" thickBot="1">
      <c r="A53" s="178"/>
      <c r="B53" s="169"/>
      <c r="C53" s="93"/>
      <c r="D53" s="55"/>
      <c r="E53" s="55"/>
      <c r="F53" s="118"/>
      <c r="G53" s="93"/>
      <c r="H53" s="55"/>
      <c r="I53" s="55"/>
      <c r="J53" s="118"/>
      <c r="K53" s="93"/>
      <c r="L53" s="55"/>
      <c r="M53" s="55"/>
      <c r="N53" s="118"/>
    </row>
    <row r="54" spans="1:16" ht="13.5" thickBot="1">
      <c r="A54" s="103" t="s">
        <v>79</v>
      </c>
      <c r="B54" s="104"/>
      <c r="C54" s="80">
        <v>54205</v>
      </c>
      <c r="D54" s="108">
        <f>SUM($C54/$C$54*100)</f>
        <v>100</v>
      </c>
      <c r="E54" s="109">
        <f>SUM(C54/$C$55*100000)</f>
        <v>1289.4887339530555</v>
      </c>
      <c r="F54" s="119"/>
      <c r="G54" s="134">
        <f>SUM(G9:G51)</f>
        <v>26414</v>
      </c>
      <c r="H54" s="109">
        <f>SUM($G54/$G$54*100)</f>
        <v>100</v>
      </c>
      <c r="I54" s="28">
        <f>I9+I11+I12+I16+I19+I21+I23+I25+I27+I29+I31+I33+I36+I40+I43+I47+I51</f>
        <v>1302.0545784367851</v>
      </c>
      <c r="J54" s="119"/>
      <c r="K54" s="107">
        <f>SUM(K9:K53)</f>
        <v>27791</v>
      </c>
      <c r="L54" s="109">
        <f>SUM($K54/$K$54*100)</f>
        <v>100</v>
      </c>
      <c r="M54" s="109">
        <f>SUM(K54/$K$55*100000)</f>
        <v>1277.7682757047933</v>
      </c>
      <c r="N54" s="119"/>
    </row>
    <row r="55" spans="1:16" ht="13.5" thickBot="1">
      <c r="B55" s="17" t="s">
        <v>97</v>
      </c>
      <c r="C55" s="133">
        <v>4203604</v>
      </c>
      <c r="D55" s="106"/>
      <c r="E55" s="106"/>
      <c r="F55" s="120"/>
      <c r="G55" s="133">
        <v>2028640</v>
      </c>
      <c r="H55" s="106"/>
      <c r="I55" s="106"/>
      <c r="J55" s="120"/>
      <c r="K55" s="105">
        <v>2174964</v>
      </c>
      <c r="L55" s="106"/>
      <c r="M55" s="106"/>
      <c r="N55" s="120"/>
    </row>
    <row r="57" spans="1:16">
      <c r="B57" s="17" t="s">
        <v>78</v>
      </c>
      <c r="C57" s="80">
        <v>54205</v>
      </c>
      <c r="E57" s="28"/>
      <c r="G57" s="134">
        <v>26414</v>
      </c>
      <c r="K57" s="87">
        <v>27791</v>
      </c>
    </row>
    <row r="58" spans="1:16">
      <c r="B58" s="31" t="s">
        <v>75</v>
      </c>
      <c r="C58" s="45"/>
      <c r="D58" s="45"/>
      <c r="E58" s="56"/>
    </row>
    <row r="60" spans="1:16">
      <c r="C60" s="37"/>
      <c r="D60" s="37"/>
      <c r="E60" s="52"/>
      <c r="F60" s="121"/>
      <c r="G60" s="52"/>
      <c r="H60" s="52"/>
      <c r="I60" s="52"/>
      <c r="J60" s="122"/>
      <c r="K60" s="52"/>
    </row>
    <row r="64" spans="1:16">
      <c r="C64" s="50"/>
    </row>
    <row r="65" spans="2:5">
      <c r="C65" s="50"/>
    </row>
    <row r="66" spans="2:5">
      <c r="B66" s="83"/>
      <c r="C66" s="84"/>
    </row>
    <row r="67" spans="2:5">
      <c r="B67" s="83"/>
      <c r="C67" s="49"/>
      <c r="D67" s="49"/>
      <c r="E67" s="49"/>
    </row>
    <row r="68" spans="2:5">
      <c r="B68" s="83"/>
      <c r="C68" s="85"/>
    </row>
  </sheetData>
  <mergeCells count="36">
    <mergeCell ref="C2:F2"/>
    <mergeCell ref="G2:J2"/>
    <mergeCell ref="K2:N2"/>
    <mergeCell ref="B12:B15"/>
    <mergeCell ref="B9:B10"/>
    <mergeCell ref="A9:A10"/>
    <mergeCell ref="A12:A15"/>
    <mergeCell ref="A16:A18"/>
    <mergeCell ref="A19:A20"/>
    <mergeCell ref="A21:A22"/>
    <mergeCell ref="A23:A24"/>
    <mergeCell ref="A25:A26"/>
    <mergeCell ref="A27:A28"/>
    <mergeCell ref="A29:A30"/>
    <mergeCell ref="A31:A32"/>
    <mergeCell ref="A36:A37"/>
    <mergeCell ref="A38:A39"/>
    <mergeCell ref="A40:A42"/>
    <mergeCell ref="A33:A35"/>
    <mergeCell ref="A43:A46"/>
    <mergeCell ref="A47:A50"/>
    <mergeCell ref="A51:A53"/>
    <mergeCell ref="B16:B18"/>
    <mergeCell ref="B19:B20"/>
    <mergeCell ref="B21:B22"/>
    <mergeCell ref="B23:B24"/>
    <mergeCell ref="B25:B26"/>
    <mergeCell ref="B29:B30"/>
    <mergeCell ref="B47:B50"/>
    <mergeCell ref="B51:B53"/>
    <mergeCell ref="B31:B32"/>
    <mergeCell ref="B33:B35"/>
    <mergeCell ref="B36:B37"/>
    <mergeCell ref="B38:B39"/>
    <mergeCell ref="B40:B42"/>
    <mergeCell ref="B43:B46"/>
  </mergeCells>
  <phoneticPr fontId="0" type="noConversion"/>
  <printOptions horizontalCentered="1" verticalCentered="1"/>
  <pageMargins left="0.39370078740157483" right="0" top="0.23622047244094491" bottom="0.27" header="0" footer="0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164" t="s">
        <v>86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Q8" s="16"/>
    </row>
    <row r="9" spans="1:18">
      <c r="A9" s="8" t="s">
        <v>10</v>
      </c>
      <c r="B9" s="6" t="s">
        <v>11</v>
      </c>
      <c r="C9" s="69">
        <v>16</v>
      </c>
      <c r="D9" s="39">
        <f>SUM(C9/C56*100)</f>
        <v>0.42283298097251587</v>
      </c>
      <c r="E9" s="28">
        <f>SUM(C9/C57*100000)</f>
        <v>5.4859525327957099</v>
      </c>
      <c r="F9" s="41">
        <v>11</v>
      </c>
      <c r="G9" s="36">
        <v>10</v>
      </c>
      <c r="H9" s="39">
        <f>SUM(G9/G56*100)</f>
        <v>0.53533190578158452</v>
      </c>
      <c r="I9" s="28">
        <f>SUM(G9/G57*100000)</f>
        <v>7.1150575963912424</v>
      </c>
      <c r="J9" s="189">
        <v>11</v>
      </c>
      <c r="K9" s="58">
        <f>SUM(C9-G9)</f>
        <v>6</v>
      </c>
      <c r="L9" s="39">
        <f>SUM(K9/K56*100)</f>
        <v>0.31315240083507306</v>
      </c>
      <c r="M9" s="28">
        <f>SUM(K9/K57*100000)</f>
        <v>3.9706962615894699</v>
      </c>
      <c r="N9" s="77">
        <v>12</v>
      </c>
    </row>
    <row r="10" spans="1:18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90"/>
      <c r="K10" s="59"/>
      <c r="L10" s="29"/>
      <c r="M10" s="29"/>
      <c r="N10" s="10"/>
      <c r="R10" s="32"/>
    </row>
    <row r="11" spans="1:18">
      <c r="A11" s="11" t="s">
        <v>12</v>
      </c>
      <c r="B11" s="14" t="s">
        <v>13</v>
      </c>
      <c r="C11" s="70">
        <v>1087</v>
      </c>
      <c r="D11" s="30">
        <f>SUM(C11/C56*100)</f>
        <v>28.726215644820297</v>
      </c>
      <c r="E11" s="30">
        <f>SUM(C11/C57*100000)</f>
        <v>372.70190019680859</v>
      </c>
      <c r="F11" s="42">
        <v>2</v>
      </c>
      <c r="G11" s="34">
        <v>604</v>
      </c>
      <c r="H11" s="30">
        <f>SUM(G11/G56*100)</f>
        <v>32.33404710920771</v>
      </c>
      <c r="I11" s="30">
        <f>SUM(G11/G57*100000)</f>
        <v>429.74947882203111</v>
      </c>
      <c r="J11" s="191">
        <v>2</v>
      </c>
      <c r="K11" s="60">
        <f>SUM(C11-G11)</f>
        <v>483</v>
      </c>
      <c r="L11" s="30">
        <f>SUM(K11/K56*100)</f>
        <v>25.20876826722338</v>
      </c>
      <c r="M11" s="30">
        <f>SUM(K11/K57*100000)</f>
        <v>319.64104905795227</v>
      </c>
      <c r="N11" s="42">
        <v>2</v>
      </c>
    </row>
    <row r="12" spans="1:18">
      <c r="A12" s="8" t="s">
        <v>14</v>
      </c>
      <c r="B12" s="6" t="s">
        <v>15</v>
      </c>
      <c r="C12" s="71">
        <v>2</v>
      </c>
      <c r="D12" s="39">
        <f>SUM(C12/C56*100)</f>
        <v>5.2854122621564484E-2</v>
      </c>
      <c r="E12" s="28">
        <f>SUM(C12/C57*100000)</f>
        <v>0.68574406659946374</v>
      </c>
      <c r="F12" s="189">
        <v>15</v>
      </c>
      <c r="G12" s="36">
        <v>1</v>
      </c>
      <c r="H12" s="39">
        <f>SUM(G12/G56*100)</f>
        <v>5.353319057815846E-2</v>
      </c>
      <c r="I12" s="28">
        <f>SUM(G12/G57*100000)</f>
        <v>0.71150575963912421</v>
      </c>
      <c r="J12" s="189">
        <v>14</v>
      </c>
      <c r="K12" s="61">
        <f>SUM(C12-G12)</f>
        <v>1</v>
      </c>
      <c r="L12" s="39">
        <f>SUM(K12/K56*100)</f>
        <v>5.2192066805845504E-2</v>
      </c>
      <c r="M12" s="28">
        <f>SUM(K12/K57*100000)</f>
        <v>0.66178271026491164</v>
      </c>
      <c r="N12" s="41">
        <v>14</v>
      </c>
      <c r="R12" s="32"/>
    </row>
    <row r="13" spans="1:18">
      <c r="B13" s="6" t="s">
        <v>16</v>
      </c>
      <c r="C13" s="72"/>
      <c r="D13" s="39"/>
      <c r="E13" s="28"/>
      <c r="G13" s="37"/>
      <c r="H13" s="39"/>
      <c r="I13" s="28"/>
      <c r="J13" s="192"/>
      <c r="K13" s="62"/>
      <c r="L13" s="39"/>
      <c r="M13" s="28"/>
    </row>
    <row r="14" spans="1:18">
      <c r="B14" s="6" t="s">
        <v>17</v>
      </c>
      <c r="C14" s="72"/>
      <c r="D14" s="39"/>
      <c r="E14" s="28"/>
      <c r="G14" s="37"/>
      <c r="H14" s="39"/>
      <c r="I14" s="28"/>
      <c r="J14" s="192"/>
      <c r="K14" s="62"/>
      <c r="L14" s="39"/>
      <c r="M14" s="28"/>
      <c r="R14" s="32"/>
    </row>
    <row r="15" spans="1:18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90"/>
      <c r="K15" s="59"/>
      <c r="L15" s="29"/>
      <c r="M15" s="29"/>
      <c r="N15" s="10"/>
    </row>
    <row r="16" spans="1:18">
      <c r="A16" s="8" t="s">
        <v>19</v>
      </c>
      <c r="B16" s="6" t="s">
        <v>20</v>
      </c>
      <c r="C16" s="71">
        <v>122</v>
      </c>
      <c r="D16" s="39">
        <f>SUM(C16/C56*100)</f>
        <v>3.2241014799154333</v>
      </c>
      <c r="E16" s="28">
        <f>SUM(C16/C57*100000)</f>
        <v>41.830388062567287</v>
      </c>
      <c r="F16" s="41">
        <v>6</v>
      </c>
      <c r="G16" s="36">
        <v>51</v>
      </c>
      <c r="H16" s="39">
        <f>SUM(G16/G56*100)</f>
        <v>2.7301927194860816</v>
      </c>
      <c r="I16" s="28">
        <f>SUM(G16/G57*100000)</f>
        <v>36.286793741595339</v>
      </c>
      <c r="J16" s="189">
        <v>6</v>
      </c>
      <c r="K16" s="61">
        <f>SUM(C16-G16)</f>
        <v>71</v>
      </c>
      <c r="L16" s="39">
        <f>SUM(K16/K56*100)</f>
        <v>3.7056367432150314</v>
      </c>
      <c r="M16" s="28">
        <f>SUM(K16/K57*100000)</f>
        <v>46.986572428808728</v>
      </c>
      <c r="N16" s="41">
        <v>5</v>
      </c>
      <c r="R16" s="32"/>
    </row>
    <row r="17" spans="1:18">
      <c r="B17" s="6" t="s">
        <v>21</v>
      </c>
      <c r="C17" s="72"/>
      <c r="D17" s="39"/>
      <c r="E17" s="28"/>
      <c r="G17" s="37"/>
      <c r="H17" s="39"/>
      <c r="I17" s="28"/>
      <c r="J17" s="192"/>
      <c r="K17" s="62"/>
      <c r="L17" s="39"/>
      <c r="M17" s="28"/>
    </row>
    <row r="18" spans="1:18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90"/>
      <c r="K18" s="59"/>
      <c r="L18" s="29"/>
      <c r="M18" s="29"/>
      <c r="N18" s="10"/>
      <c r="R18" s="32"/>
    </row>
    <row r="19" spans="1:18">
      <c r="A19" s="8" t="s">
        <v>23</v>
      </c>
      <c r="B19" s="6" t="s">
        <v>24</v>
      </c>
      <c r="C19" s="71">
        <v>93</v>
      </c>
      <c r="D19" s="39">
        <f>SUM(C19/C56*100)</f>
        <v>2.4577167019027484</v>
      </c>
      <c r="E19" s="28">
        <f>SUM(C19/C57*100000)</f>
        <v>31.887099096875065</v>
      </c>
      <c r="F19" s="41">
        <v>9</v>
      </c>
      <c r="G19" s="36">
        <v>41</v>
      </c>
      <c r="H19" s="39">
        <f>SUM(G19/G56*100)</f>
        <v>2.1948608137044969</v>
      </c>
      <c r="I19" s="28">
        <f>SUM(G19/G57*100000)</f>
        <v>29.171736145204097</v>
      </c>
      <c r="J19" s="189">
        <v>9</v>
      </c>
      <c r="K19" s="61">
        <f>SUM(C19-G19)</f>
        <v>52</v>
      </c>
      <c r="L19" s="39">
        <f>SUM(K19/K56*100)</f>
        <v>2.7139874739039667</v>
      </c>
      <c r="M19" s="28">
        <f>SUM(K19/K57*100000)</f>
        <v>34.412700933775405</v>
      </c>
      <c r="N19" s="41">
        <v>8</v>
      </c>
    </row>
    <row r="20" spans="1:18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90"/>
      <c r="K20" s="63"/>
      <c r="L20" s="29"/>
      <c r="M20" s="29"/>
      <c r="N20" s="10"/>
      <c r="R20" s="32"/>
    </row>
    <row r="21" spans="1:18">
      <c r="A21" s="8" t="s">
        <v>25</v>
      </c>
      <c r="B21" s="6" t="s">
        <v>26</v>
      </c>
      <c r="C21" s="71">
        <v>112</v>
      </c>
      <c r="D21" s="39">
        <f>SUM(C21/C56*100)</f>
        <v>2.9598308668076108</v>
      </c>
      <c r="E21" s="28">
        <f>SUM(C21/C57*100000)</f>
        <v>38.401667729569972</v>
      </c>
      <c r="F21" s="41">
        <v>7</v>
      </c>
      <c r="G21" s="36">
        <v>45</v>
      </c>
      <c r="H21" s="39">
        <f>SUM(G21/G56*100)</f>
        <v>2.4089935760171306</v>
      </c>
      <c r="I21" s="28">
        <f>SUM(G21/G57*100000)</f>
        <v>32.017759183760596</v>
      </c>
      <c r="J21" s="189">
        <v>8</v>
      </c>
      <c r="K21" s="61">
        <f>SUM(C21-G21)</f>
        <v>67</v>
      </c>
      <c r="L21" s="39">
        <f>SUM(K21/K56*100)</f>
        <v>3.4968684759916489</v>
      </c>
      <c r="M21" s="28">
        <f>SUM(K21/K57*100000)</f>
        <v>44.339441587749079</v>
      </c>
      <c r="N21" s="41">
        <v>6</v>
      </c>
    </row>
    <row r="22" spans="1:18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90"/>
      <c r="K22" s="63"/>
      <c r="L22" s="29"/>
      <c r="M22" s="29"/>
      <c r="N22" s="10"/>
      <c r="R22" s="32"/>
    </row>
    <row r="23" spans="1:18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/>
      <c r="G23" s="40"/>
      <c r="H23" s="28">
        <f>SUM(G23/G56*100)</f>
        <v>0</v>
      </c>
      <c r="I23" s="28">
        <f>SUM(G23/G57*100000)</f>
        <v>0</v>
      </c>
      <c r="J23" s="189"/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8">
      <c r="A24" s="9"/>
      <c r="B24" s="44"/>
      <c r="C24" s="46"/>
      <c r="D24" s="29"/>
      <c r="E24" s="29"/>
      <c r="F24" s="10"/>
      <c r="G24" s="35"/>
      <c r="H24" s="29"/>
      <c r="I24" s="29"/>
      <c r="J24" s="190"/>
      <c r="K24" s="63"/>
      <c r="L24" s="29"/>
      <c r="M24" s="29"/>
      <c r="N24" s="10"/>
      <c r="R24" s="32"/>
    </row>
    <row r="25" spans="1:18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189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8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90"/>
      <c r="K26" s="63"/>
      <c r="L26" s="29"/>
      <c r="M26" s="29"/>
      <c r="N26" s="10"/>
      <c r="R26" s="32"/>
    </row>
    <row r="27" spans="1:18">
      <c r="A27" s="8" t="s">
        <v>29</v>
      </c>
      <c r="B27" s="6" t="s">
        <v>30</v>
      </c>
      <c r="C27" s="71">
        <v>1696</v>
      </c>
      <c r="D27" s="39">
        <f>SUM(C27/C56*100)</f>
        <v>44.82029598308668</v>
      </c>
      <c r="E27" s="28">
        <f>SUM(C27/C57*100000)</f>
        <v>581.51096847634528</v>
      </c>
      <c r="F27" s="41">
        <v>1</v>
      </c>
      <c r="G27" s="36">
        <v>764</v>
      </c>
      <c r="H27" s="39">
        <f>SUM(G27/G56*100)</f>
        <v>40.899357601713064</v>
      </c>
      <c r="I27" s="28">
        <f>SUM(G27/G57*100000)</f>
        <v>543.59040036429099</v>
      </c>
      <c r="J27" s="189">
        <v>1</v>
      </c>
      <c r="K27" s="61">
        <f>SUM(C27-G27)</f>
        <v>932</v>
      </c>
      <c r="L27" s="39">
        <f>SUM(K27/K56*100)</f>
        <v>48.643006263048015</v>
      </c>
      <c r="M27" s="28">
        <f>SUM(K27/K57*100000)</f>
        <v>616.78148596689766</v>
      </c>
      <c r="N27" s="41">
        <v>1</v>
      </c>
    </row>
    <row r="28" spans="1:18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90"/>
      <c r="K28" s="63"/>
      <c r="L28" s="29"/>
      <c r="M28" s="29"/>
      <c r="N28" s="10"/>
    </row>
    <row r="29" spans="1:18">
      <c r="A29" s="8" t="s">
        <v>31</v>
      </c>
      <c r="B29" s="6" t="s">
        <v>32</v>
      </c>
      <c r="C29" s="71">
        <v>166</v>
      </c>
      <c r="D29" s="39">
        <f>SUM(C29/C56*100)</f>
        <v>4.3868921775898517</v>
      </c>
      <c r="E29" s="28">
        <f>SUM(C29/C57*100000)</f>
        <v>56.916757527755493</v>
      </c>
      <c r="F29" s="41">
        <v>4</v>
      </c>
      <c r="G29" s="36">
        <v>89</v>
      </c>
      <c r="H29" s="39">
        <f>SUM(G29/G56*100)</f>
        <v>4.7644539614561028</v>
      </c>
      <c r="I29" s="28">
        <f>SUM(G29/G57*100000)</f>
        <v>63.324012607882061</v>
      </c>
      <c r="J29" s="189">
        <v>4</v>
      </c>
      <c r="K29" s="61">
        <f>SUM(C29-G29)</f>
        <v>77</v>
      </c>
      <c r="L29" s="39">
        <f>SUM(K29/K56*100)</f>
        <v>4.0187891440501042</v>
      </c>
      <c r="M29" s="28">
        <f>SUM(K29/K57*100000)</f>
        <v>50.957268690398195</v>
      </c>
      <c r="N29" s="41">
        <v>4</v>
      </c>
    </row>
    <row r="30" spans="1:18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90"/>
      <c r="K30" s="63"/>
      <c r="L30" s="29"/>
      <c r="M30" s="29"/>
      <c r="N30" s="10"/>
    </row>
    <row r="31" spans="1:18">
      <c r="A31" s="8" t="s">
        <v>33</v>
      </c>
      <c r="B31" s="6" t="s">
        <v>34</v>
      </c>
      <c r="C31" s="71">
        <v>139</v>
      </c>
      <c r="D31" s="39">
        <f>SUM(C31/C56*100)</f>
        <v>3.6733615221987312</v>
      </c>
      <c r="E31" s="28">
        <f>SUM(C31/C57*100000)</f>
        <v>47.659212628662729</v>
      </c>
      <c r="F31" s="41">
        <v>5</v>
      </c>
      <c r="G31" s="36">
        <v>78</v>
      </c>
      <c r="H31" s="39">
        <f>SUM(G31/G56*100)</f>
        <v>4.1755888650963602</v>
      </c>
      <c r="I31" s="28">
        <f>SUM(G31/G57*100000)</f>
        <v>55.497449251851691</v>
      </c>
      <c r="J31" s="189">
        <v>5</v>
      </c>
      <c r="K31" s="61">
        <f>SUM(C31-G31)</f>
        <v>61</v>
      </c>
      <c r="L31" s="39">
        <f>SUM(K31/K56*100)</f>
        <v>3.1837160751565765</v>
      </c>
      <c r="M31" s="28">
        <f>SUM(K31/K57*100000)</f>
        <v>40.368745326159605</v>
      </c>
      <c r="N31" s="41">
        <v>7</v>
      </c>
      <c r="Q31" s="32"/>
    </row>
    <row r="32" spans="1:18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9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1</v>
      </c>
      <c r="D33" s="39">
        <f>SUM(C33/C56*100)</f>
        <v>2.6427061310782242E-2</v>
      </c>
      <c r="E33" s="28">
        <f>SUM(C33/C57*100000)</f>
        <v>0.34287203329973187</v>
      </c>
      <c r="F33" s="189">
        <v>16</v>
      </c>
      <c r="G33" s="36">
        <v>1</v>
      </c>
      <c r="H33" s="39">
        <f>SUM(G33/G56*100)</f>
        <v>5.353319057815846E-2</v>
      </c>
      <c r="I33" s="28">
        <f>SUM(G33/G57*100000)</f>
        <v>0.71150575963912421</v>
      </c>
      <c r="J33" s="189">
        <v>14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90"/>
      <c r="G34" s="35"/>
      <c r="H34" s="29"/>
      <c r="I34" s="29"/>
      <c r="J34" s="19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6</v>
      </c>
      <c r="D35" s="39">
        <f>SUM(C35/C56*100)</f>
        <v>0.15856236786469344</v>
      </c>
      <c r="E35" s="28">
        <f>SUM(C35/C57*100000)</f>
        <v>2.0572321997983911</v>
      </c>
      <c r="F35" s="189">
        <v>13</v>
      </c>
      <c r="G35" s="36">
        <v>1</v>
      </c>
      <c r="H35" s="39">
        <f>SUM(G35/G56*100)</f>
        <v>5.353319057815846E-2</v>
      </c>
      <c r="I35" s="28">
        <f>SUM(G35/G57*100000)</f>
        <v>0.71150575963912421</v>
      </c>
      <c r="J35" s="189">
        <v>14</v>
      </c>
      <c r="K35" s="61">
        <f>SUM(C35-G35)</f>
        <v>5</v>
      </c>
      <c r="L35" s="39">
        <f>SUM(K35/K56*100)</f>
        <v>0.26096033402922758</v>
      </c>
      <c r="M35" s="28">
        <f>SUM(K35/K57*100000)</f>
        <v>3.308913551324558</v>
      </c>
      <c r="N35" s="41">
        <v>13</v>
      </c>
    </row>
    <row r="36" spans="1:14">
      <c r="B36" s="6" t="s">
        <v>40</v>
      </c>
      <c r="C36" s="72"/>
      <c r="D36" s="39"/>
      <c r="E36" s="28"/>
      <c r="F36" s="192"/>
      <c r="G36" s="37"/>
      <c r="H36" s="39"/>
      <c r="I36" s="28"/>
      <c r="J36" s="192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9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97</v>
      </c>
      <c r="D38" s="39">
        <f>SUM(C38/C56*100)</f>
        <v>2.5634249471458772</v>
      </c>
      <c r="E38" s="28">
        <f>SUM(C38/C57*100000)</f>
        <v>33.258587230073992</v>
      </c>
      <c r="F38" s="189">
        <v>8</v>
      </c>
      <c r="G38" s="36">
        <v>51</v>
      </c>
      <c r="H38" s="39">
        <f>SUM(G38/G56*100)</f>
        <v>2.7301927194860816</v>
      </c>
      <c r="I38" s="28">
        <f>SUM(G38/G57*100000)</f>
        <v>36.286793741595339</v>
      </c>
      <c r="J38" s="189">
        <v>6</v>
      </c>
      <c r="K38" s="61">
        <f>SUM(C38-G38)</f>
        <v>46</v>
      </c>
      <c r="L38" s="39">
        <f>SUM(K38/K56*100)</f>
        <v>2.4008350730688934</v>
      </c>
      <c r="M38" s="28">
        <f>SUM(K38/K57*100000)</f>
        <v>30.442004672185938</v>
      </c>
      <c r="N38" s="41">
        <v>9</v>
      </c>
    </row>
    <row r="39" spans="1:14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9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189">
        <v>0</v>
      </c>
      <c r="G40" s="36">
        <v>0</v>
      </c>
      <c r="H40" s="39">
        <f>SUM(G40/G56*100)</f>
        <v>0</v>
      </c>
      <c r="I40" s="28">
        <f>SUM(G40/G57*100000)</f>
        <v>0</v>
      </c>
      <c r="J40" s="189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9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3</v>
      </c>
      <c r="D42" s="39">
        <f>SUM(C42/C56*100)</f>
        <v>7.9281183932346719E-2</v>
      </c>
      <c r="E42" s="28">
        <f>SUM(C42/C57*100000)</f>
        <v>1.0286160998991956</v>
      </c>
      <c r="F42" s="189">
        <v>14</v>
      </c>
      <c r="G42" s="36">
        <v>2</v>
      </c>
      <c r="H42" s="39">
        <f>SUM(G42/G56*100)</f>
        <v>0.10706638115631692</v>
      </c>
      <c r="I42" s="28">
        <f>SUM(G42/G57*100000)</f>
        <v>1.4230115192782484</v>
      </c>
      <c r="J42" s="189">
        <v>13</v>
      </c>
      <c r="K42" s="61">
        <f>SUM(C42-G42)</f>
        <v>1</v>
      </c>
      <c r="L42" s="39">
        <f>SUM(K42/K56*100)</f>
        <v>5.2192066805845504E-2</v>
      </c>
      <c r="M42" s="28">
        <f>SUM(K42/K57*100000)</f>
        <v>0.66178271026491164</v>
      </c>
      <c r="N42" s="41">
        <v>14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J43" s="192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9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16</v>
      </c>
      <c r="D45" s="39">
        <f>SUM(C45/C56*100)</f>
        <v>0.42283298097251587</v>
      </c>
      <c r="E45" s="28">
        <f>SUM(C45/C57*100000)</f>
        <v>5.4859525327957099</v>
      </c>
      <c r="F45" s="41">
        <v>11</v>
      </c>
      <c r="G45" s="36">
        <v>9</v>
      </c>
      <c r="H45" s="39">
        <f>SUM(G45/G56*100)</f>
        <v>0.4817987152034261</v>
      </c>
      <c r="I45" s="28">
        <f>SUM(G45/G57*100000)</f>
        <v>6.4035518367521185</v>
      </c>
      <c r="J45" s="189">
        <v>12</v>
      </c>
      <c r="K45" s="61">
        <f>SUM(C45-G45)</f>
        <v>7</v>
      </c>
      <c r="L45" s="39">
        <f>SUM(K45/K56*100)</f>
        <v>0.36534446764091855</v>
      </c>
      <c r="M45" s="28">
        <f>SUM(K45/K57*100000)</f>
        <v>4.6324789718543817</v>
      </c>
      <c r="N45" s="41">
        <v>11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32</v>
      </c>
      <c r="D49" s="39">
        <f>SUM(C49/C56*100)</f>
        <v>0.84566596194503174</v>
      </c>
      <c r="E49" s="28">
        <f>SUM(C49/C57*100000)</f>
        <v>10.97190506559142</v>
      </c>
      <c r="F49" s="41">
        <v>10</v>
      </c>
      <c r="G49" s="36">
        <v>11</v>
      </c>
      <c r="H49" s="39">
        <f>SUM(G49/G56*100)</f>
        <v>0.58886509635974305</v>
      </c>
      <c r="I49" s="28">
        <f>SUM(G49/G57*100000)</f>
        <v>7.826563356030368</v>
      </c>
      <c r="J49" s="189">
        <v>10</v>
      </c>
      <c r="K49" s="61">
        <f>SUM(C49-G49)</f>
        <v>21</v>
      </c>
      <c r="L49" s="39">
        <f>SUM(K49/K56*100)</f>
        <v>1.0960334029227559</v>
      </c>
      <c r="M49" s="28">
        <f>SUM(K49/K57*100000)</f>
        <v>13.897436915563146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196</v>
      </c>
      <c r="D53" s="39">
        <f>SUM(C53/C56*100)</f>
        <v>5.1797040169133188</v>
      </c>
      <c r="E53" s="28">
        <f>SUM(C53/C57*100000)</f>
        <v>67.202918526747453</v>
      </c>
      <c r="F53" s="41">
        <v>3</v>
      </c>
      <c r="G53" s="36">
        <v>110</v>
      </c>
      <c r="H53" s="39">
        <f>SUM(G53/G56*100)</f>
        <v>5.8886509635974305</v>
      </c>
      <c r="I53" s="28">
        <f>SUM(G53/G57*100000)</f>
        <v>78.265633560303669</v>
      </c>
      <c r="J53" s="41">
        <v>3</v>
      </c>
      <c r="K53" s="61">
        <f>SUM(C53-G53)</f>
        <v>86</v>
      </c>
      <c r="L53" s="39">
        <f>SUM(K53/K56*100)</f>
        <v>4.4885177453027145</v>
      </c>
      <c r="M53" s="28">
        <f>SUM(K53/K57*100000)</f>
        <v>56.913313082782402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3784</v>
      </c>
      <c r="D56" s="27">
        <f>SUM(C56/C56*100)</f>
        <v>100</v>
      </c>
      <c r="E56" s="30">
        <f>SUM(C56/C57*100000)</f>
        <v>1297.4277740061855</v>
      </c>
      <c r="F56" s="12"/>
      <c r="G56" s="38">
        <f>SUM(G9:G55)</f>
        <v>1868</v>
      </c>
      <c r="H56" s="27">
        <f>SUM(G56/G56*100)</f>
        <v>100</v>
      </c>
      <c r="I56" s="30">
        <f>SUM(G56/G57*100000)</f>
        <v>1329.0927590058841</v>
      </c>
      <c r="J56" s="12"/>
      <c r="K56" s="51">
        <f>SUM(K9:K55)</f>
        <v>1916</v>
      </c>
      <c r="L56" s="27">
        <f>SUM(K56/K56*100)</f>
        <v>100</v>
      </c>
      <c r="M56" s="30">
        <f>SUM(K56/K57*100000)</f>
        <v>1267.9756728675707</v>
      </c>
      <c r="N56" s="12"/>
    </row>
    <row r="57" spans="1:14">
      <c r="B57" s="17" t="s">
        <v>75</v>
      </c>
      <c r="C57" s="78">
        <v>291654</v>
      </c>
      <c r="G57" s="78">
        <v>140547</v>
      </c>
      <c r="K57" s="79">
        <v>151107</v>
      </c>
    </row>
    <row r="59" spans="1:14">
      <c r="B59" s="17" t="s">
        <v>78</v>
      </c>
      <c r="C59" s="81">
        <v>3784</v>
      </c>
      <c r="E59" s="28"/>
      <c r="G59" s="81">
        <v>1868</v>
      </c>
      <c r="K59" s="81">
        <v>1916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99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7</v>
      </c>
      <c r="D9" s="39">
        <f>SUM(C9/C56*100)</f>
        <v>0.76169749727965186</v>
      </c>
      <c r="E9" s="28">
        <f>SUM(C9/C57*100000)</f>
        <v>14.695385648906244</v>
      </c>
      <c r="F9" s="41">
        <v>11</v>
      </c>
      <c r="G9" s="36">
        <v>2</v>
      </c>
      <c r="H9" s="39">
        <f>SUM(G9/G56*100)</f>
        <v>0.45558086560364464</v>
      </c>
      <c r="I9" s="28">
        <f>SUM(G9/G57*100000)</f>
        <v>8.4249547158684024</v>
      </c>
      <c r="J9" s="41">
        <v>10</v>
      </c>
      <c r="K9" s="58">
        <f>SUM(C9-G9)</f>
        <v>5</v>
      </c>
      <c r="L9" s="39">
        <f>SUM(K9/K56*100)</f>
        <v>1.0416666666666665</v>
      </c>
      <c r="M9" s="28">
        <f>SUM(K9/K57*100000)</f>
        <v>20.924879681941828</v>
      </c>
      <c r="N9" s="198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212</v>
      </c>
      <c r="D11" s="30">
        <f>SUM(C11/C56*100)</f>
        <v>23.068552774755169</v>
      </c>
      <c r="E11" s="30">
        <f>SUM(C11/C57*100000)</f>
        <v>445.06025108116052</v>
      </c>
      <c r="F11" s="42">
        <v>2</v>
      </c>
      <c r="G11" s="34">
        <v>132</v>
      </c>
      <c r="H11" s="30">
        <f>SUM(G11/G56*100)</f>
        <v>30.068337129840543</v>
      </c>
      <c r="I11" s="30">
        <f>SUM(G11/G57*100000)</f>
        <v>556.04701124731446</v>
      </c>
      <c r="J11" s="42">
        <v>2</v>
      </c>
      <c r="K11" s="60">
        <f>SUM(C11-G11)</f>
        <v>80</v>
      </c>
      <c r="L11" s="30">
        <f>SUM(K11/K56*100)</f>
        <v>16.666666666666664</v>
      </c>
      <c r="M11" s="30">
        <f>SUM(K11/K57*100000)</f>
        <v>334.79807491106925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25</v>
      </c>
      <c r="D16" s="39">
        <f>SUM(C16/C56*100)</f>
        <v>2.7203482045701848</v>
      </c>
      <c r="E16" s="28">
        <f>SUM(C16/C57*100000)</f>
        <v>52.483520174665159</v>
      </c>
      <c r="F16" s="41">
        <v>6</v>
      </c>
      <c r="G16" s="36">
        <v>9</v>
      </c>
      <c r="H16" s="39">
        <f>SUM(G16/G56*100)</f>
        <v>2.0501138952164011</v>
      </c>
      <c r="I16" s="28">
        <f>SUM(G16/G57*100000)</f>
        <v>37.912296221407807</v>
      </c>
      <c r="J16" s="41">
        <v>7</v>
      </c>
      <c r="K16" s="61">
        <f>SUM(C16-G16)</f>
        <v>16</v>
      </c>
      <c r="L16" s="39">
        <f>SUM(K16/K56*100)</f>
        <v>3.3333333333333335</v>
      </c>
      <c r="M16" s="28">
        <f>SUM(K16/K57*100000)</f>
        <v>66.95961498221385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21</v>
      </c>
      <c r="D19" s="39">
        <f>SUM(C19/C56*100)</f>
        <v>2.2850924918389555</v>
      </c>
      <c r="E19" s="28">
        <f>SUM(C19/C57*100000)</f>
        <v>44.086156946718731</v>
      </c>
      <c r="F19" s="41">
        <v>7</v>
      </c>
      <c r="G19" s="36">
        <v>10</v>
      </c>
      <c r="H19" s="39">
        <f>SUM(G19/G56*100)</f>
        <v>2.2779043280182232</v>
      </c>
      <c r="I19" s="28">
        <f>SUM(G19/G57*100000)</f>
        <v>42.124773579342012</v>
      </c>
      <c r="J19" s="41">
        <v>6</v>
      </c>
      <c r="K19" s="61">
        <f>SUM(C19-G19)</f>
        <v>11</v>
      </c>
      <c r="L19" s="39">
        <f>SUM(K19/K56*100)</f>
        <v>2.2916666666666665</v>
      </c>
      <c r="M19" s="28">
        <f>SUM(K19/K57*100000)</f>
        <v>46.034735300272018</v>
      </c>
      <c r="N19" s="189">
        <v>7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90"/>
    </row>
    <row r="21" spans="1:14">
      <c r="A21" s="8" t="s">
        <v>25</v>
      </c>
      <c r="B21" s="6" t="s">
        <v>26</v>
      </c>
      <c r="C21" s="71">
        <v>9</v>
      </c>
      <c r="D21" s="39">
        <f>SUM(C21/C56*100)</f>
        <v>0.97932535364526652</v>
      </c>
      <c r="E21" s="28">
        <f>SUM(C21/C57*100000)</f>
        <v>18.894067262879457</v>
      </c>
      <c r="F21" s="41">
        <v>9</v>
      </c>
      <c r="G21" s="36">
        <v>6</v>
      </c>
      <c r="H21" s="39">
        <f>SUM(G21/G56*100)</f>
        <v>1.3667425968109339</v>
      </c>
      <c r="I21" s="28">
        <f>SUM(G21/G57*100000)</f>
        <v>25.274864147605207</v>
      </c>
      <c r="J21" s="41">
        <v>8</v>
      </c>
      <c r="K21" s="61">
        <f>SUM(C21-G21)</f>
        <v>3</v>
      </c>
      <c r="L21" s="39">
        <f>SUM(K21/K56*100)</f>
        <v>0.625</v>
      </c>
      <c r="M21" s="28">
        <f>SUM(K21/K57*100000)</f>
        <v>12.554927809165097</v>
      </c>
      <c r="N21" s="189">
        <v>11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9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163"/>
      <c r="G23" s="40"/>
      <c r="H23" s="28">
        <f>SUM(G23/G56*100)</f>
        <v>0</v>
      </c>
      <c r="I23" s="28">
        <f>SUM(G23/G57*100000)</f>
        <v>0</v>
      </c>
      <c r="J23" s="163"/>
      <c r="K23" s="61">
        <v>0</v>
      </c>
      <c r="L23" s="28">
        <f>SUM(K23/K56*100)</f>
        <v>0</v>
      </c>
      <c r="M23" s="28">
        <f>SUM(K23/K57*100000)</f>
        <v>0</v>
      </c>
      <c r="N23" s="189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9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189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90"/>
    </row>
    <row r="27" spans="1:14">
      <c r="A27" s="8" t="s">
        <v>29</v>
      </c>
      <c r="B27" s="6" t="s">
        <v>30</v>
      </c>
      <c r="C27" s="71">
        <v>466</v>
      </c>
      <c r="D27" s="39">
        <f>SUM(C27/C56*100)</f>
        <v>50.707290533188242</v>
      </c>
      <c r="E27" s="28">
        <f>SUM(C27/C57*100000)</f>
        <v>978.29281605575841</v>
      </c>
      <c r="F27" s="41">
        <v>1</v>
      </c>
      <c r="G27" s="36">
        <v>176</v>
      </c>
      <c r="H27" s="39">
        <f>SUM(G27/G56*100)</f>
        <v>40.091116173120724</v>
      </c>
      <c r="I27" s="28">
        <f>SUM(G27/G57*100000)</f>
        <v>741.39601499641935</v>
      </c>
      <c r="J27" s="41">
        <v>1</v>
      </c>
      <c r="K27" s="61">
        <f>SUM(C27-G27)</f>
        <v>290</v>
      </c>
      <c r="L27" s="39">
        <f>SUM(K27/K56*100)</f>
        <v>60.416666666666664</v>
      </c>
      <c r="M27" s="28">
        <f>SUM(K27/K57*100000)</f>
        <v>1213.6430215526261</v>
      </c>
      <c r="N27" s="189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90"/>
    </row>
    <row r="29" spans="1:14">
      <c r="A29" s="8" t="s">
        <v>31</v>
      </c>
      <c r="B29" s="6" t="s">
        <v>32</v>
      </c>
      <c r="C29" s="71">
        <v>57</v>
      </c>
      <c r="D29" s="39">
        <f>SUM(C29/C56*100)</f>
        <v>6.2023939064200215</v>
      </c>
      <c r="E29" s="28">
        <f>SUM(C29/C57*100000)</f>
        <v>119.66242599823656</v>
      </c>
      <c r="F29" s="41">
        <v>3</v>
      </c>
      <c r="G29" s="36">
        <v>32</v>
      </c>
      <c r="H29" s="39">
        <f>SUM(G29/G56*100)</f>
        <v>7.2892938496583142</v>
      </c>
      <c r="I29" s="28">
        <f>SUM(G29/G57*100000)</f>
        <v>134.79927545389444</v>
      </c>
      <c r="J29" s="41">
        <v>4</v>
      </c>
      <c r="K29" s="61">
        <f>SUM(C29-G29)</f>
        <v>25</v>
      </c>
      <c r="L29" s="39">
        <f>SUM(K29/K56*100)</f>
        <v>5.2083333333333339</v>
      </c>
      <c r="M29" s="28">
        <f>SUM(K29/K57*100000)</f>
        <v>104.62439840970914</v>
      </c>
      <c r="N29" s="189">
        <v>3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90"/>
    </row>
    <row r="31" spans="1:14">
      <c r="A31" s="8" t="s">
        <v>33</v>
      </c>
      <c r="B31" s="6" t="s">
        <v>34</v>
      </c>
      <c r="C31" s="71">
        <v>42</v>
      </c>
      <c r="D31" s="39">
        <f>SUM(C31/C56*100)</f>
        <v>4.5701849836779109</v>
      </c>
      <c r="E31" s="28">
        <f>SUM(C31/C57*100000)</f>
        <v>88.172313893437462</v>
      </c>
      <c r="F31" s="41">
        <v>5</v>
      </c>
      <c r="G31" s="36">
        <v>28</v>
      </c>
      <c r="H31" s="39">
        <f>SUM(G31/G56*100)</f>
        <v>6.3781321184510258</v>
      </c>
      <c r="I31" s="28">
        <f>SUM(G31/G57*100000)</f>
        <v>117.94936602215763</v>
      </c>
      <c r="J31" s="41">
        <v>5</v>
      </c>
      <c r="K31" s="61">
        <f>SUM(C31-G31)</f>
        <v>14</v>
      </c>
      <c r="L31" s="39">
        <f>SUM(K31/K56*100)</f>
        <v>2.9166666666666665</v>
      </c>
      <c r="M31" s="28">
        <f>SUM(K31/K57*100000)</f>
        <v>58.589663109437126</v>
      </c>
      <c r="N31" s="189">
        <v>6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9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189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90"/>
    </row>
    <row r="35" spans="1:14">
      <c r="A35" s="8" t="s">
        <v>38</v>
      </c>
      <c r="B35" s="6" t="s">
        <v>39</v>
      </c>
      <c r="C35" s="71">
        <v>2</v>
      </c>
      <c r="D35" s="39">
        <f>SUM(C35/C56*100)</f>
        <v>0.2176278563656148</v>
      </c>
      <c r="E35" s="28">
        <f>SUM(C35/C57*100000)</f>
        <v>4.1986816139732124</v>
      </c>
      <c r="F35" s="41">
        <v>13</v>
      </c>
      <c r="G35" s="36">
        <v>1</v>
      </c>
      <c r="H35" s="39">
        <f>SUM(G35/G56*100)</f>
        <v>0.22779043280182232</v>
      </c>
      <c r="I35" s="28">
        <f>SUM(G35/G57*100000)</f>
        <v>4.2124773579342012</v>
      </c>
      <c r="J35" s="41">
        <v>11</v>
      </c>
      <c r="K35" s="61">
        <f>SUM(C35-G35)</f>
        <v>1</v>
      </c>
      <c r="L35" s="39">
        <f>SUM(K35/K56*100)</f>
        <v>0.20833333333333334</v>
      </c>
      <c r="M35" s="28">
        <f>SUM(K35/K57*100000)</f>
        <v>4.1849759363883656</v>
      </c>
      <c r="N35" s="189">
        <v>13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  <c r="N36" s="192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90"/>
    </row>
    <row r="38" spans="1:14">
      <c r="A38" s="8" t="s">
        <v>42</v>
      </c>
      <c r="B38" s="6" t="s">
        <v>43</v>
      </c>
      <c r="C38" s="71">
        <v>10</v>
      </c>
      <c r="D38" s="39">
        <f>SUM(C38/C56*100)</f>
        <v>1.088139281828074</v>
      </c>
      <c r="E38" s="28">
        <f>SUM(C38/C57*100000)</f>
        <v>20.99340806986606</v>
      </c>
      <c r="F38" s="41">
        <v>8</v>
      </c>
      <c r="G38" s="36">
        <v>3</v>
      </c>
      <c r="H38" s="39">
        <f>SUM(G38/G56*100)</f>
        <v>0.68337129840546695</v>
      </c>
      <c r="I38" s="28">
        <f>SUM(G38/G57*100000)</f>
        <v>12.637432073802604</v>
      </c>
      <c r="J38" s="41">
        <v>9</v>
      </c>
      <c r="K38" s="61">
        <f>SUM(C38-G38)</f>
        <v>7</v>
      </c>
      <c r="L38" s="39">
        <f>SUM(K38/K56*100)</f>
        <v>1.4583333333333333</v>
      </c>
      <c r="M38" s="28">
        <f>SUM(K38/K57*100000)</f>
        <v>29.294831554718563</v>
      </c>
      <c r="N38" s="189">
        <v>8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9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189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90"/>
    </row>
    <row r="42" spans="1:14">
      <c r="A42" s="8" t="s">
        <v>47</v>
      </c>
      <c r="B42" s="6" t="s">
        <v>48</v>
      </c>
      <c r="C42" s="71">
        <v>0</v>
      </c>
      <c r="D42" s="39">
        <f>SUM(C42/C56*100)</f>
        <v>0</v>
      </c>
      <c r="E42" s="28">
        <f>SUM(C42/C57*100000)</f>
        <v>0</v>
      </c>
      <c r="F42" s="41">
        <v>0</v>
      </c>
      <c r="G42" s="36">
        <v>0</v>
      </c>
      <c r="H42" s="39">
        <f>SUM(G42/G56*100)</f>
        <v>0</v>
      </c>
      <c r="I42" s="28">
        <f>SUM(G42/G57*100000)</f>
        <v>0</v>
      </c>
      <c r="J42" s="41">
        <v>0</v>
      </c>
      <c r="K42" s="61">
        <f>SUM(C42-G42)</f>
        <v>0</v>
      </c>
      <c r="L42" s="39">
        <f>SUM(K42/K56*100)</f>
        <v>0</v>
      </c>
      <c r="M42" s="28">
        <f>SUM(K42/K57*100000)</f>
        <v>0</v>
      </c>
      <c r="N42" s="189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  <c r="N43" s="192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90"/>
    </row>
    <row r="45" spans="1:14">
      <c r="A45" s="8" t="s">
        <v>51</v>
      </c>
      <c r="B45" s="6" t="s">
        <v>52</v>
      </c>
      <c r="C45" s="71">
        <v>4</v>
      </c>
      <c r="D45" s="39">
        <f>SUM(C45/C56*100)</f>
        <v>0.43525571273122959</v>
      </c>
      <c r="E45" s="28">
        <f>SUM(C45/C57*100000)</f>
        <v>8.3973632279464248</v>
      </c>
      <c r="F45" s="41">
        <v>12</v>
      </c>
      <c r="G45" s="36">
        <v>1</v>
      </c>
      <c r="H45" s="39">
        <f>SUM(G45/G56*100)</f>
        <v>0.22779043280182232</v>
      </c>
      <c r="I45" s="28">
        <f>SUM(G45/G57*100000)</f>
        <v>4.2124773579342012</v>
      </c>
      <c r="J45" s="41">
        <v>11</v>
      </c>
      <c r="K45" s="61">
        <f>SUM(C45-G45)</f>
        <v>3</v>
      </c>
      <c r="L45" s="39">
        <f>SUM(K45/K56*100)</f>
        <v>0.625</v>
      </c>
      <c r="M45" s="28">
        <f>SUM(K45/K57*100000)</f>
        <v>12.554927809165097</v>
      </c>
      <c r="N45" s="189">
        <v>11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8</v>
      </c>
      <c r="D49" s="39">
        <f>SUM(C49/C56*100)</f>
        <v>0.87051142546245919</v>
      </c>
      <c r="E49" s="28">
        <f>SUM(C49/C57*100000)</f>
        <v>16.79472645589285</v>
      </c>
      <c r="F49" s="41">
        <v>10</v>
      </c>
      <c r="G49" s="36">
        <v>1</v>
      </c>
      <c r="H49" s="39">
        <f>SUM(G49/G56*100)</f>
        <v>0.22779043280182232</v>
      </c>
      <c r="I49" s="28">
        <f>SUM(G49/G57*100000)</f>
        <v>4.2124773579342012</v>
      </c>
      <c r="J49" s="41">
        <v>11</v>
      </c>
      <c r="K49" s="61">
        <f>SUM(C49-G49)</f>
        <v>7</v>
      </c>
      <c r="L49" s="39">
        <f>SUM(K49/K56*100)</f>
        <v>1.4583333333333333</v>
      </c>
      <c r="M49" s="28">
        <f>SUM(K49/K57*100000)</f>
        <v>29.294831554718563</v>
      </c>
      <c r="N49" s="41">
        <v>8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56</v>
      </c>
      <c r="D53" s="39">
        <f>SUM(C53/C56*100)</f>
        <v>6.0935799782372149</v>
      </c>
      <c r="E53" s="28">
        <f>SUM(C53/C57*100000)</f>
        <v>117.56308519124995</v>
      </c>
      <c r="F53" s="41">
        <v>4</v>
      </c>
      <c r="G53" s="36">
        <v>38</v>
      </c>
      <c r="H53" s="39">
        <f>SUM(G53/G56*100)</f>
        <v>8.6560364464692476</v>
      </c>
      <c r="I53" s="28">
        <f>SUM(G53/G57*100000)</f>
        <v>160.07413960149964</v>
      </c>
      <c r="J53" s="41">
        <v>3</v>
      </c>
      <c r="K53" s="61">
        <f>SUM(C53-G53)</f>
        <v>18</v>
      </c>
      <c r="L53" s="39">
        <f>SUM(K53/K56*100)</f>
        <v>3.75</v>
      </c>
      <c r="M53" s="28">
        <f>SUM(K53/K57*100000)</f>
        <v>75.329566854990588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919</v>
      </c>
      <c r="D56" s="27">
        <f>SUM(C56/C56*100)</f>
        <v>100</v>
      </c>
      <c r="E56" s="30">
        <f>SUM(C56/C57*100000)</f>
        <v>1929.2942016206912</v>
      </c>
      <c r="F56" s="12"/>
      <c r="G56" s="38">
        <f>SUM(G9:G55)</f>
        <v>439</v>
      </c>
      <c r="H56" s="27">
        <f>SUM(G56/G56*100)</f>
        <v>100</v>
      </c>
      <c r="I56" s="30">
        <f>SUM(G56/G57*100000)</f>
        <v>1849.2775601331143</v>
      </c>
      <c r="J56" s="12"/>
      <c r="K56" s="51">
        <f>SUM(K9:K55)</f>
        <v>480</v>
      </c>
      <c r="L56" s="27">
        <f>SUM(K56/K56*100)</f>
        <v>100</v>
      </c>
      <c r="M56" s="30">
        <f>SUM(K56/K57*100000)</f>
        <v>2008.7884494664156</v>
      </c>
      <c r="N56" s="12"/>
    </row>
    <row r="57" spans="1:14">
      <c r="B57" s="17" t="s">
        <v>97</v>
      </c>
      <c r="C57" s="78">
        <v>47634</v>
      </c>
      <c r="G57" s="78">
        <v>23739</v>
      </c>
      <c r="K57" s="79">
        <v>23895</v>
      </c>
    </row>
    <row r="59" spans="1:14">
      <c r="B59" s="17" t="s">
        <v>78</v>
      </c>
      <c r="C59" s="81">
        <v>919</v>
      </c>
      <c r="E59" s="28"/>
      <c r="G59" s="81">
        <v>439</v>
      </c>
      <c r="K59" s="81">
        <v>480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87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2</v>
      </c>
      <c r="D9" s="39">
        <f>SUM(C9/C56*100)</f>
        <v>0.17652250661959401</v>
      </c>
      <c r="E9" s="28">
        <f>SUM(C9/C57*100000)</f>
        <v>2.4810817516437167</v>
      </c>
      <c r="F9" s="41">
        <v>11</v>
      </c>
      <c r="G9" s="36">
        <v>0</v>
      </c>
      <c r="H9" s="39">
        <f>SUM(G9/G56*100)</f>
        <v>0</v>
      </c>
      <c r="I9" s="28">
        <f>SUM(G9/G57*100000)</f>
        <v>0</v>
      </c>
      <c r="J9" s="41">
        <v>0</v>
      </c>
      <c r="K9" s="58">
        <f>SUM(C9-G9)</f>
        <v>2</v>
      </c>
      <c r="L9" s="39">
        <f>SUM(K9/K56*100)</f>
        <v>0.34129692832764508</v>
      </c>
      <c r="M9" s="28">
        <f>SUM(K9/K57*100000)</f>
        <v>4.8118564142046001</v>
      </c>
      <c r="N9" s="198">
        <v>11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267</v>
      </c>
      <c r="D11" s="30">
        <f>SUM(C11/C56*100)</f>
        <v>23.565754633715798</v>
      </c>
      <c r="E11" s="30">
        <f>SUM(C11/C57*100000)</f>
        <v>331.22441384443619</v>
      </c>
      <c r="F11" s="42">
        <v>2</v>
      </c>
      <c r="G11" s="34">
        <v>147</v>
      </c>
      <c r="H11" s="30">
        <f>SUM(G11/G56*100)</f>
        <v>26.87385740402194</v>
      </c>
      <c r="I11" s="30">
        <f>SUM(G11/G57*100000)</f>
        <v>376.47902474005019</v>
      </c>
      <c r="J11" s="42">
        <v>2</v>
      </c>
      <c r="K11" s="60">
        <f>SUM(C11-G11)</f>
        <v>120</v>
      </c>
      <c r="L11" s="30">
        <f>SUM(K11/K56*100)</f>
        <v>20.477815699658702</v>
      </c>
      <c r="M11" s="30">
        <f>SUM(K11/K57*100000)</f>
        <v>288.71138485227601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22</v>
      </c>
      <c r="D16" s="39">
        <f>SUM(C16/C56*100)</f>
        <v>1.9417475728155338</v>
      </c>
      <c r="E16" s="28">
        <f>SUM(C16/C57*100000)</f>
        <v>27.291899268080883</v>
      </c>
      <c r="F16" s="41">
        <v>9</v>
      </c>
      <c r="G16" s="36">
        <v>8</v>
      </c>
      <c r="H16" s="39">
        <f>SUM(G16/G56*100)</f>
        <v>1.4625228519195612</v>
      </c>
      <c r="I16" s="28">
        <f>SUM(G16/G57*100000)</f>
        <v>20.48865440762178</v>
      </c>
      <c r="J16" s="41">
        <v>8</v>
      </c>
      <c r="K16" s="61">
        <f>SUM(C16-G16)</f>
        <v>14</v>
      </c>
      <c r="L16" s="39">
        <f>SUM(K16/K56*100)</f>
        <v>2.3890784982935154</v>
      </c>
      <c r="M16" s="28">
        <f>SUM(K16/K57*100000)</f>
        <v>33.682994899432202</v>
      </c>
      <c r="N16" s="189">
        <v>7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  <c r="N17" s="192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90"/>
    </row>
    <row r="19" spans="1:14">
      <c r="A19" s="8" t="s">
        <v>23</v>
      </c>
      <c r="B19" s="6" t="s">
        <v>24</v>
      </c>
      <c r="C19" s="71">
        <v>25</v>
      </c>
      <c r="D19" s="39">
        <f>SUM(C19/C56*100)</f>
        <v>2.206531332744925</v>
      </c>
      <c r="E19" s="28">
        <f>SUM(C19/C57*100000)</f>
        <v>31.013521895546457</v>
      </c>
      <c r="F19" s="41">
        <v>7</v>
      </c>
      <c r="G19" s="36">
        <v>12</v>
      </c>
      <c r="H19" s="39">
        <f>SUM(G19/G56*100)</f>
        <v>2.1937842778793417</v>
      </c>
      <c r="I19" s="28">
        <f>SUM(G19/G57*100000)</f>
        <v>30.732981611432667</v>
      </c>
      <c r="J19" s="41">
        <v>6</v>
      </c>
      <c r="K19" s="61">
        <f>SUM(C19-G19)</f>
        <v>13</v>
      </c>
      <c r="L19" s="39">
        <f>SUM(K19/K56*100)</f>
        <v>2.218430034129693</v>
      </c>
      <c r="M19" s="28">
        <f>SUM(K19/K57*100000)</f>
        <v>31.2770666923299</v>
      </c>
      <c r="N19" s="189">
        <v>8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90"/>
    </row>
    <row r="21" spans="1:14">
      <c r="A21" s="8" t="s">
        <v>25</v>
      </c>
      <c r="B21" s="6" t="s">
        <v>26</v>
      </c>
      <c r="C21" s="71">
        <v>13</v>
      </c>
      <c r="D21" s="39">
        <f>SUM(C21/C56*100)</f>
        <v>1.1473962930273611</v>
      </c>
      <c r="E21" s="28">
        <f>SUM(C21/C57*100000)</f>
        <v>16.127031385684159</v>
      </c>
      <c r="F21" s="41">
        <v>10</v>
      </c>
      <c r="G21" s="36">
        <v>7</v>
      </c>
      <c r="H21" s="39">
        <f>SUM(G21/G56*100)</f>
        <v>1.2797074954296161</v>
      </c>
      <c r="I21" s="28">
        <f>SUM(G21/G57*100000)</f>
        <v>17.927572606669059</v>
      </c>
      <c r="J21" s="189">
        <v>10</v>
      </c>
      <c r="K21" s="61">
        <f>SUM(C21-G21)</f>
        <v>6</v>
      </c>
      <c r="L21" s="39">
        <f>SUM(K21/K56*100)</f>
        <v>1.0238907849829351</v>
      </c>
      <c r="M21" s="28">
        <f>SUM(K21/K57*100000)</f>
        <v>14.4355692426138</v>
      </c>
      <c r="N21" s="189">
        <v>10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9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>
        <v>0</v>
      </c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189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90"/>
    </row>
    <row r="25" spans="1:14">
      <c r="A25" s="8" t="s">
        <v>27</v>
      </c>
      <c r="B25" s="6" t="s">
        <v>28</v>
      </c>
      <c r="C25" s="71">
        <v>1</v>
      </c>
      <c r="D25" s="39">
        <f>SUM(C25/C56*100)</f>
        <v>8.8261253309797005E-2</v>
      </c>
      <c r="E25" s="28">
        <f>SUM(C25/C57*100000)</f>
        <v>1.2405408758218583</v>
      </c>
      <c r="F25" s="41">
        <v>12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1</v>
      </c>
      <c r="L25" s="39">
        <f>SUM(K25/K56*100)</f>
        <v>0.17064846416382254</v>
      </c>
      <c r="M25" s="28">
        <f>SUM(K25/K57*100000)</f>
        <v>2.4059282071023</v>
      </c>
      <c r="N25" s="189">
        <v>12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90"/>
    </row>
    <row r="27" spans="1:14">
      <c r="A27" s="8" t="s">
        <v>29</v>
      </c>
      <c r="B27" s="6" t="s">
        <v>30</v>
      </c>
      <c r="C27" s="71">
        <v>588</v>
      </c>
      <c r="D27" s="39">
        <f>SUM(C27/C56*100)</f>
        <v>51.897616946160639</v>
      </c>
      <c r="E27" s="28">
        <f>SUM(C27/C57*100000)</f>
        <v>729.43803498325269</v>
      </c>
      <c r="F27" s="41">
        <v>1</v>
      </c>
      <c r="G27" s="36">
        <v>255</v>
      </c>
      <c r="H27" s="39">
        <f>SUM(G27/G56*100)</f>
        <v>46.617915904936012</v>
      </c>
      <c r="I27" s="28">
        <f>SUM(G27/G57*100000)</f>
        <v>653.07585924294426</v>
      </c>
      <c r="J27" s="41">
        <v>1</v>
      </c>
      <c r="K27" s="61">
        <f>SUM(C27-G27)</f>
        <v>333</v>
      </c>
      <c r="L27" s="39">
        <f>SUM(K27/K56*100)</f>
        <v>56.8259385665529</v>
      </c>
      <c r="M27" s="28">
        <f>SUM(K27/K57*100000)</f>
        <v>801.17409296506582</v>
      </c>
      <c r="N27" s="189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90"/>
    </row>
    <row r="29" spans="1:14">
      <c r="A29" s="8" t="s">
        <v>31</v>
      </c>
      <c r="B29" s="6" t="s">
        <v>32</v>
      </c>
      <c r="C29" s="71">
        <v>48</v>
      </c>
      <c r="D29" s="39">
        <f>SUM(C29/C56*100)</f>
        <v>4.2365401588702563</v>
      </c>
      <c r="E29" s="28">
        <f>SUM(C29/C57*100000)</f>
        <v>59.545962039449194</v>
      </c>
      <c r="F29" s="41">
        <v>4</v>
      </c>
      <c r="G29" s="36">
        <v>32</v>
      </c>
      <c r="H29" s="39">
        <f>SUM(G29/G56*100)</f>
        <v>5.8500914076782449</v>
      </c>
      <c r="I29" s="28">
        <f>SUM(G29/G57*100000)</f>
        <v>81.954617630487121</v>
      </c>
      <c r="J29" s="41">
        <v>4</v>
      </c>
      <c r="K29" s="61">
        <f>SUM(C29-G29)</f>
        <v>16</v>
      </c>
      <c r="L29" s="39">
        <f>SUM(K29/K56*100)</f>
        <v>2.7303754266211606</v>
      </c>
      <c r="M29" s="28">
        <f>SUM(K29/K57*100000)</f>
        <v>38.494851313636801</v>
      </c>
      <c r="N29" s="189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90"/>
    </row>
    <row r="31" spans="1:14">
      <c r="A31" s="8" t="s">
        <v>33</v>
      </c>
      <c r="B31" s="6" t="s">
        <v>34</v>
      </c>
      <c r="C31" s="71">
        <v>45</v>
      </c>
      <c r="D31" s="39">
        <f>SUM(C31/C56*100)</f>
        <v>3.9717563989408649</v>
      </c>
      <c r="E31" s="28">
        <f>SUM(C31/C57*100000)</f>
        <v>55.824339411983622</v>
      </c>
      <c r="F31" s="41">
        <v>5</v>
      </c>
      <c r="G31" s="36">
        <v>25</v>
      </c>
      <c r="H31" s="39">
        <f>SUM(G31/G56*100)</f>
        <v>4.5703839122486292</v>
      </c>
      <c r="I31" s="28">
        <f>SUM(G31/G57*100000)</f>
        <v>64.027045023818062</v>
      </c>
      <c r="J31" s="41">
        <v>5</v>
      </c>
      <c r="K31" s="61">
        <f>SUM(C31-G31)</f>
        <v>20</v>
      </c>
      <c r="L31" s="39">
        <f>SUM(K31/K56*100)</f>
        <v>3.4129692832764507</v>
      </c>
      <c r="M31" s="28">
        <f>SUM(K31/K57*100000)</f>
        <v>48.118564142045997</v>
      </c>
      <c r="N31" s="189">
        <v>5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9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189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90"/>
    </row>
    <row r="35" spans="1:14">
      <c r="A35" s="8" t="s">
        <v>38</v>
      </c>
      <c r="B35" s="6" t="s">
        <v>39</v>
      </c>
      <c r="C35" s="71">
        <v>1</v>
      </c>
      <c r="D35" s="39">
        <f>SUM(C35/C56*100)</f>
        <v>8.8261253309797005E-2</v>
      </c>
      <c r="E35" s="28">
        <f>SUM(C35/C57*100000)</f>
        <v>1.2405408758218583</v>
      </c>
      <c r="F35" s="41">
        <v>12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f>SUM(C35-G35)</f>
        <v>1</v>
      </c>
      <c r="L35" s="39">
        <f>SUM(K35/K56*100)</f>
        <v>0.17064846416382254</v>
      </c>
      <c r="M35" s="28">
        <f>SUM(K35/K57*100000)</f>
        <v>2.4059282071023</v>
      </c>
      <c r="N35" s="189">
        <v>12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  <c r="N36" s="192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90"/>
    </row>
    <row r="38" spans="1:14">
      <c r="A38" s="8" t="s">
        <v>42</v>
      </c>
      <c r="B38" s="6" t="s">
        <v>43</v>
      </c>
      <c r="C38" s="71">
        <v>24</v>
      </c>
      <c r="D38" s="39">
        <f>SUM(C38/C56*100)</f>
        <v>2.1182700794351281</v>
      </c>
      <c r="E38" s="28">
        <f>SUM(C38/C57*100000)</f>
        <v>29.772981019724597</v>
      </c>
      <c r="F38" s="41">
        <v>8</v>
      </c>
      <c r="G38" s="36">
        <v>11</v>
      </c>
      <c r="H38" s="39">
        <f>SUM(G38/G56*100)</f>
        <v>2.0109689213893969</v>
      </c>
      <c r="I38" s="28">
        <f>SUM(G38/G57*100000)</f>
        <v>28.171899810479946</v>
      </c>
      <c r="J38" s="41">
        <v>7</v>
      </c>
      <c r="K38" s="61">
        <f>SUM(C38-G38)</f>
        <v>13</v>
      </c>
      <c r="L38" s="39">
        <f>SUM(K38/K56*100)</f>
        <v>2.218430034129693</v>
      </c>
      <c r="M38" s="28">
        <f>SUM(K38/K57*100000)</f>
        <v>31.2770666923299</v>
      </c>
      <c r="N38" s="189">
        <v>8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9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189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90"/>
    </row>
    <row r="42" spans="1:14">
      <c r="A42" s="8" t="s">
        <v>47</v>
      </c>
      <c r="B42" s="6" t="s">
        <v>48</v>
      </c>
      <c r="C42" s="71">
        <v>1</v>
      </c>
      <c r="D42" s="39">
        <f>SUM(C42/C56*100)</f>
        <v>8.8261253309797005E-2</v>
      </c>
      <c r="E42" s="28">
        <f>SUM(C42/C57*100000)</f>
        <v>1.2405408758218583</v>
      </c>
      <c r="F42" s="41">
        <v>12</v>
      </c>
      <c r="G42" s="36">
        <v>1</v>
      </c>
      <c r="H42" s="39">
        <f>SUM(G42/G56*100)</f>
        <v>0.18281535648994515</v>
      </c>
      <c r="I42" s="28">
        <f>SUM(G42/G57*100000)</f>
        <v>2.5610818009527225</v>
      </c>
      <c r="J42" s="189">
        <v>11</v>
      </c>
      <c r="K42" s="61">
        <f>SUM(C42-G42)</f>
        <v>0</v>
      </c>
      <c r="L42" s="39">
        <f>SUM(K42/K56*100)</f>
        <v>0</v>
      </c>
      <c r="M42" s="28">
        <f>SUM(K42/K57*100000)</f>
        <v>0</v>
      </c>
      <c r="N42" s="189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  <c r="N43" s="192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90"/>
    </row>
    <row r="45" spans="1:14">
      <c r="A45" s="8" t="s">
        <v>51</v>
      </c>
      <c r="B45" s="6" t="s">
        <v>52</v>
      </c>
      <c r="C45" s="71">
        <v>1</v>
      </c>
      <c r="D45" s="39">
        <f>SUM(C45/C56*100)</f>
        <v>8.8261253309797005E-2</v>
      </c>
      <c r="E45" s="28">
        <f>SUM(C45/C57*100000)</f>
        <v>1.2405408758218583</v>
      </c>
      <c r="F45" s="41">
        <v>12</v>
      </c>
      <c r="G45" s="36">
        <v>0</v>
      </c>
      <c r="H45" s="39">
        <f>SUM(G45/G56*100)</f>
        <v>0</v>
      </c>
      <c r="I45" s="28">
        <f>SUM(G45/G57*100000)</f>
        <v>0</v>
      </c>
      <c r="J45" s="41">
        <v>0</v>
      </c>
      <c r="K45" s="61">
        <f>SUM(C45-G45)</f>
        <v>1</v>
      </c>
      <c r="L45" s="39">
        <f>SUM(K45/K56*100)</f>
        <v>0.17064846416382254</v>
      </c>
      <c r="M45" s="28">
        <f>SUM(K45/K57*100000)</f>
        <v>2.4059282071023</v>
      </c>
      <c r="N45" s="189">
        <v>12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31</v>
      </c>
      <c r="D49" s="39">
        <f>SUM(C49/C56*100)</f>
        <v>2.7360988526037069</v>
      </c>
      <c r="E49" s="28">
        <f>SUM(C49/C57*100000)</f>
        <v>38.45676715047761</v>
      </c>
      <c r="F49" s="41">
        <v>6</v>
      </c>
      <c r="G49" s="36">
        <v>8</v>
      </c>
      <c r="H49" s="39">
        <f>SUM(G49/G56*100)</f>
        <v>1.4625228519195612</v>
      </c>
      <c r="I49" s="28">
        <f>SUM(G49/G57*100000)</f>
        <v>20.48865440762178</v>
      </c>
      <c r="J49" s="41">
        <v>8</v>
      </c>
      <c r="K49" s="61">
        <f>SUM(C49-G49)</f>
        <v>23</v>
      </c>
      <c r="L49" s="39">
        <f>SUM(K49/K56*100)</f>
        <v>3.9249146757679183</v>
      </c>
      <c r="M49" s="28">
        <f>SUM(K49/K57*100000)</f>
        <v>55.336348763352902</v>
      </c>
      <c r="N49" s="41">
        <v>3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64</v>
      </c>
      <c r="D53" s="39">
        <f>SUM(C53/C56*100)</f>
        <v>5.6487202118270083</v>
      </c>
      <c r="E53" s="28">
        <f>SUM(C53/C57*100000)</f>
        <v>79.394616052598934</v>
      </c>
      <c r="F53" s="41">
        <v>3</v>
      </c>
      <c r="G53" s="36">
        <v>41</v>
      </c>
      <c r="H53" s="39">
        <f>SUM(G53/G56*100)</f>
        <v>7.4954296160877512</v>
      </c>
      <c r="I53" s="28">
        <f>SUM(G53/G57*100000)</f>
        <v>105.00435383906162</v>
      </c>
      <c r="J53" s="41">
        <v>3</v>
      </c>
      <c r="K53" s="61">
        <f>SUM(C53-G53)</f>
        <v>23</v>
      </c>
      <c r="L53" s="39">
        <f>SUM(K53/K56*100)</f>
        <v>3.9249146757679183</v>
      </c>
      <c r="M53" s="28">
        <f>SUM(K53/K57*100000)</f>
        <v>55.336348763352902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1133</v>
      </c>
      <c r="D56" s="27">
        <f>SUM(C56/C56*100)</f>
        <v>100</v>
      </c>
      <c r="E56" s="30">
        <f>SUM(C56/C57*100000)</f>
        <v>1405.5328123061656</v>
      </c>
      <c r="F56" s="12"/>
      <c r="G56" s="38">
        <f>SUM(G9:G55)</f>
        <v>547</v>
      </c>
      <c r="H56" s="27">
        <f>SUM(G56/G56*100)</f>
        <v>100</v>
      </c>
      <c r="I56" s="30">
        <f>SUM(G56/G57*100000)</f>
        <v>1400.9117451211391</v>
      </c>
      <c r="J56" s="12"/>
      <c r="K56" s="51">
        <f>SUM(K9:K55)</f>
        <v>586</v>
      </c>
      <c r="L56" s="27">
        <f>SUM(K56/K56*100)</f>
        <v>100</v>
      </c>
      <c r="M56" s="30">
        <f>SUM(K56/K57*100000)</f>
        <v>1409.8739293619478</v>
      </c>
      <c r="N56" s="12"/>
    </row>
    <row r="57" spans="1:14">
      <c r="B57" s="17" t="s">
        <v>97</v>
      </c>
      <c r="C57" s="78">
        <v>80610</v>
      </c>
      <c r="G57" s="78">
        <v>39046</v>
      </c>
      <c r="K57" s="79">
        <v>41564</v>
      </c>
    </row>
    <row r="59" spans="1:14">
      <c r="B59" s="17" t="s">
        <v>78</v>
      </c>
      <c r="C59" s="81">
        <v>1133</v>
      </c>
      <c r="E59" s="28"/>
      <c r="G59" s="81">
        <v>547</v>
      </c>
      <c r="K59" s="81">
        <v>586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88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8</v>
      </c>
      <c r="D9" s="39">
        <f>SUM(C9/C56*100)</f>
        <v>0.74349442379182151</v>
      </c>
      <c r="E9" s="28">
        <f>SUM(C9/C57*100000)</f>
        <v>10.888353544839601</v>
      </c>
      <c r="F9" s="41">
        <v>10</v>
      </c>
      <c r="G9" s="36">
        <v>2</v>
      </c>
      <c r="H9" s="39">
        <f>SUM(G9/G56*100)</f>
        <v>0.4329004329004329</v>
      </c>
      <c r="I9" s="28">
        <f>SUM(G9/G57*100000)</f>
        <v>5.567308762943993</v>
      </c>
      <c r="J9" s="41">
        <v>11</v>
      </c>
      <c r="K9" s="58">
        <f>SUM(C9-G9)</f>
        <v>6</v>
      </c>
      <c r="L9" s="39">
        <f>SUM(K9/K56*100)</f>
        <v>0.97719869706840379</v>
      </c>
      <c r="M9" s="28">
        <f>SUM(K9/K57*100000)</f>
        <v>15.97912061572878</v>
      </c>
      <c r="N9" s="198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244</v>
      </c>
      <c r="D11" s="30">
        <f>SUM(C11/C56*100)</f>
        <v>22.676579925650557</v>
      </c>
      <c r="E11" s="30">
        <f>SUM(C11/C57*100000)</f>
        <v>332.09478311760785</v>
      </c>
      <c r="F11" s="42">
        <v>2</v>
      </c>
      <c r="G11" s="34">
        <v>123</v>
      </c>
      <c r="H11" s="30">
        <f>SUM(G11/G56*100)</f>
        <v>26.623376623376622</v>
      </c>
      <c r="I11" s="30">
        <f>SUM(G11/G57*100000)</f>
        <v>342.38948892105554</v>
      </c>
      <c r="J11" s="42">
        <v>2</v>
      </c>
      <c r="K11" s="60">
        <f>SUM(C11-G11)</f>
        <v>121</v>
      </c>
      <c r="L11" s="30">
        <f>SUM(K11/K56*100)</f>
        <v>19.706840390879478</v>
      </c>
      <c r="M11" s="30">
        <f>SUM(K11/K57*100000)</f>
        <v>322.24559908386374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37</v>
      </c>
      <c r="D16" s="39">
        <f>SUM(C16/C56*100)</f>
        <v>3.4386617100371746</v>
      </c>
      <c r="E16" s="28">
        <f>SUM(C16/C57*100000)</f>
        <v>50.358635144883152</v>
      </c>
      <c r="F16" s="41">
        <v>6</v>
      </c>
      <c r="G16" s="36">
        <v>15</v>
      </c>
      <c r="H16" s="39">
        <f>SUM(G16/G56*100)</f>
        <v>3.2467532467532463</v>
      </c>
      <c r="I16" s="28">
        <f>SUM(G16/G57*100000)</f>
        <v>41.754815722079947</v>
      </c>
      <c r="J16" s="41">
        <v>6</v>
      </c>
      <c r="K16" s="61">
        <f>SUM(C16-G16)</f>
        <v>22</v>
      </c>
      <c r="L16" s="39">
        <f>SUM(K16/K56*100)</f>
        <v>3.5830618892508146</v>
      </c>
      <c r="M16" s="28">
        <f>SUM(K16/K57*100000)</f>
        <v>58.590108924338864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15</v>
      </c>
      <c r="D19" s="39">
        <f>SUM(C19/C56*100)</f>
        <v>1.3940520446096654</v>
      </c>
      <c r="E19" s="28">
        <f>SUM(C19/C57*100000)</f>
        <v>20.415662896574251</v>
      </c>
      <c r="F19" s="41">
        <v>9</v>
      </c>
      <c r="G19" s="36">
        <v>6</v>
      </c>
      <c r="H19" s="39">
        <f>SUM(G19/G56*100)</f>
        <v>1.2987012987012987</v>
      </c>
      <c r="I19" s="28">
        <f>SUM(G19/G57*100000)</f>
        <v>16.701926288831977</v>
      </c>
      <c r="J19" s="41">
        <v>9</v>
      </c>
      <c r="K19" s="61">
        <f>SUM(C19-G19)</f>
        <v>9</v>
      </c>
      <c r="L19" s="39">
        <f>SUM(K19/K56*100)</f>
        <v>1.4657980456026058</v>
      </c>
      <c r="M19" s="28">
        <f>SUM(K19/K57*100000)</f>
        <v>23.968680923593169</v>
      </c>
      <c r="N19" s="189">
        <v>9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90"/>
    </row>
    <row r="21" spans="1:14">
      <c r="A21" s="8" t="s">
        <v>25</v>
      </c>
      <c r="B21" s="6" t="s">
        <v>26</v>
      </c>
      <c r="C21" s="71">
        <v>23</v>
      </c>
      <c r="D21" s="39">
        <f>SUM(C21/C56*100)</f>
        <v>2.1375464684014869</v>
      </c>
      <c r="E21" s="28">
        <f>SUM(C21/C57*100000)</f>
        <v>31.304016441413854</v>
      </c>
      <c r="F21" s="41">
        <v>8</v>
      </c>
      <c r="G21" s="36">
        <v>13</v>
      </c>
      <c r="H21" s="39">
        <f>SUM(G21/G56*100)</f>
        <v>2.8138528138528138</v>
      </c>
      <c r="I21" s="28">
        <f>SUM(G21/G57*100000)</f>
        <v>36.187506959135952</v>
      </c>
      <c r="J21" s="41">
        <v>7</v>
      </c>
      <c r="K21" s="61">
        <f>SUM(C21-G21)</f>
        <v>10</v>
      </c>
      <c r="L21" s="39">
        <f>SUM(K21/K56*100)</f>
        <v>1.6286644951140066</v>
      </c>
      <c r="M21" s="28">
        <f>SUM(K21/K57*100000)</f>
        <v>26.631867692881301</v>
      </c>
      <c r="N21" s="189">
        <v>8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9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/>
      <c r="G23" s="40"/>
      <c r="H23" s="28">
        <f>SUM(G23/G56*100)</f>
        <v>0</v>
      </c>
      <c r="I23" s="28">
        <f>SUM(G23/G57*100000)</f>
        <v>0</v>
      </c>
      <c r="J23" s="41">
        <v>0</v>
      </c>
      <c r="K23" s="61">
        <v>0</v>
      </c>
      <c r="L23" s="28">
        <f>SUM(K23/K56*100)</f>
        <v>0</v>
      </c>
      <c r="M23" s="28">
        <f>SUM(K23/K57*100000)</f>
        <v>0</v>
      </c>
      <c r="N23" s="189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9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189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90"/>
    </row>
    <row r="27" spans="1:14">
      <c r="A27" s="8" t="s">
        <v>29</v>
      </c>
      <c r="B27" s="6" t="s">
        <v>30</v>
      </c>
      <c r="C27" s="71">
        <v>574</v>
      </c>
      <c r="D27" s="39">
        <f>SUM(C27/C56*100)</f>
        <v>53.3457249070632</v>
      </c>
      <c r="E27" s="28">
        <f>SUM(C27/C57*100000)</f>
        <v>781.23936684224134</v>
      </c>
      <c r="F27" s="41">
        <v>1</v>
      </c>
      <c r="G27" s="36">
        <v>228</v>
      </c>
      <c r="H27" s="39">
        <f>SUM(G27/G56*100)</f>
        <v>49.350649350649348</v>
      </c>
      <c r="I27" s="28">
        <f>SUM(G27/G57*100000)</f>
        <v>634.67319897561515</v>
      </c>
      <c r="J27" s="41">
        <v>1</v>
      </c>
      <c r="K27" s="61">
        <f>SUM(C27-G27)</f>
        <v>346</v>
      </c>
      <c r="L27" s="39">
        <f>SUM(K27/K56*100)</f>
        <v>56.351791530944631</v>
      </c>
      <c r="M27" s="28">
        <f>SUM(K27/K57*100000)</f>
        <v>921.46262217369315</v>
      </c>
      <c r="N27" s="189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90"/>
    </row>
    <row r="29" spans="1:14">
      <c r="A29" s="8" t="s">
        <v>31</v>
      </c>
      <c r="B29" s="6" t="s">
        <v>32</v>
      </c>
      <c r="C29" s="71">
        <v>51</v>
      </c>
      <c r="D29" s="39">
        <f>SUM(C29/C56*100)</f>
        <v>4.7397769516728623</v>
      </c>
      <c r="E29" s="28">
        <f>SUM(C29/C57*100000)</f>
        <v>69.413253848352454</v>
      </c>
      <c r="F29" s="41">
        <v>3</v>
      </c>
      <c r="G29" s="36">
        <v>24</v>
      </c>
      <c r="H29" s="39">
        <f>SUM(G29/G56*100)</f>
        <v>5.1948051948051948</v>
      </c>
      <c r="I29" s="28">
        <f>SUM(G29/G57*100000)</f>
        <v>66.807705155327909</v>
      </c>
      <c r="J29" s="41">
        <v>3</v>
      </c>
      <c r="K29" s="61">
        <f>SUM(C29-G29)</f>
        <v>27</v>
      </c>
      <c r="L29" s="39">
        <f>SUM(K29/K56*100)</f>
        <v>4.3973941368078178</v>
      </c>
      <c r="M29" s="28">
        <f>SUM(K29/K57*100000)</f>
        <v>71.906042770779521</v>
      </c>
      <c r="N29" s="189">
        <v>3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90"/>
    </row>
    <row r="31" spans="1:14">
      <c r="A31" s="8" t="s">
        <v>33</v>
      </c>
      <c r="B31" s="6" t="s">
        <v>34</v>
      </c>
      <c r="C31" s="71">
        <v>40</v>
      </c>
      <c r="D31" s="39">
        <f>SUM(C31/C56*100)</f>
        <v>3.7174721189591078</v>
      </c>
      <c r="E31" s="28">
        <f>SUM(C31/C57*100000)</f>
        <v>54.441767724198002</v>
      </c>
      <c r="F31" s="41">
        <v>5</v>
      </c>
      <c r="G31" s="36">
        <v>17</v>
      </c>
      <c r="H31" s="39">
        <f>SUM(G31/G56*100)</f>
        <v>3.6796536796536801</v>
      </c>
      <c r="I31" s="28">
        <f>SUM(G31/G57*100000)</f>
        <v>47.322124485023942</v>
      </c>
      <c r="J31" s="41">
        <v>5</v>
      </c>
      <c r="K31" s="61">
        <f>SUM(C31-G31)</f>
        <v>23</v>
      </c>
      <c r="L31" s="39">
        <f>SUM(K31/K56*100)</f>
        <v>3.7459283387622153</v>
      </c>
      <c r="M31" s="28">
        <f>SUM(K31/K57*100000)</f>
        <v>61.253295693626995</v>
      </c>
      <c r="N31" s="189">
        <v>4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9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189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90"/>
    </row>
    <row r="35" spans="1:14">
      <c r="A35" s="8" t="s">
        <v>38</v>
      </c>
      <c r="B35" s="6" t="s">
        <v>39</v>
      </c>
      <c r="C35" s="71">
        <v>1</v>
      </c>
      <c r="D35" s="39">
        <f>SUM(C35/C56*100)</f>
        <v>9.2936802973977689E-2</v>
      </c>
      <c r="E35" s="28">
        <f>SUM(C35/C57*100000)</f>
        <v>1.3610441931049502</v>
      </c>
      <c r="F35" s="189">
        <v>12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f>SUM(C35-G35)</f>
        <v>1</v>
      </c>
      <c r="L35" s="39">
        <f>SUM(K35/K56*100)</f>
        <v>0.16286644951140067</v>
      </c>
      <c r="M35" s="28">
        <f>SUM(K35/K57*100000)</f>
        <v>2.6631867692881301</v>
      </c>
      <c r="N35" s="189">
        <v>12</v>
      </c>
    </row>
    <row r="36" spans="1:14">
      <c r="B36" s="6" t="s">
        <v>40</v>
      </c>
      <c r="C36" s="72"/>
      <c r="D36" s="39"/>
      <c r="E36" s="28"/>
      <c r="F36" s="192"/>
      <c r="G36" s="37"/>
      <c r="H36" s="39"/>
      <c r="I36" s="28"/>
      <c r="K36" s="64"/>
      <c r="L36" s="39"/>
      <c r="M36" s="28"/>
      <c r="N36" s="192"/>
    </row>
    <row r="37" spans="1:14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0"/>
      <c r="K37" s="63"/>
      <c r="L37" s="29"/>
      <c r="M37" s="29"/>
      <c r="N37" s="190"/>
    </row>
    <row r="38" spans="1:14">
      <c r="A38" s="8" t="s">
        <v>42</v>
      </c>
      <c r="B38" s="6" t="s">
        <v>43</v>
      </c>
      <c r="C38" s="71">
        <v>32</v>
      </c>
      <c r="D38" s="39">
        <f>SUM(C38/C56*100)</f>
        <v>2.9739776951672861</v>
      </c>
      <c r="E38" s="28">
        <f>SUM(C38/C57*100000)</f>
        <v>43.553414179358406</v>
      </c>
      <c r="F38" s="189">
        <v>7</v>
      </c>
      <c r="G38" s="36">
        <v>11</v>
      </c>
      <c r="H38" s="39">
        <f>SUM(G38/G56*100)</f>
        <v>2.3809523809523809</v>
      </c>
      <c r="I38" s="28">
        <f>SUM(G38/G57*100000)</f>
        <v>30.620198196191964</v>
      </c>
      <c r="J38" s="41">
        <v>8</v>
      </c>
      <c r="K38" s="61">
        <f>SUM(C38-G38)</f>
        <v>21</v>
      </c>
      <c r="L38" s="39">
        <f>SUM(K38/K56*100)</f>
        <v>3.4201954397394139</v>
      </c>
      <c r="M38" s="28">
        <f>SUM(K38/K57*100000)</f>
        <v>55.92692215505074</v>
      </c>
      <c r="N38" s="189">
        <v>6</v>
      </c>
    </row>
    <row r="39" spans="1:14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0"/>
      <c r="K39" s="63"/>
      <c r="L39" s="29"/>
      <c r="M39" s="29"/>
      <c r="N39" s="19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189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189">
        <v>0</v>
      </c>
    </row>
    <row r="41" spans="1:14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0"/>
      <c r="K41" s="63"/>
      <c r="L41" s="29"/>
      <c r="M41" s="29"/>
      <c r="N41" s="190"/>
    </row>
    <row r="42" spans="1:14">
      <c r="A42" s="8" t="s">
        <v>47</v>
      </c>
      <c r="B42" s="6" t="s">
        <v>48</v>
      </c>
      <c r="C42" s="71">
        <v>1</v>
      </c>
      <c r="D42" s="39">
        <f>SUM(C42/C56*100)</f>
        <v>9.2936802973977689E-2</v>
      </c>
      <c r="E42" s="28">
        <f>SUM(C42/C57*100000)</f>
        <v>1.3610441931049502</v>
      </c>
      <c r="F42" s="189">
        <v>12</v>
      </c>
      <c r="G42" s="36">
        <v>0</v>
      </c>
      <c r="H42" s="39">
        <f>SUM(G42/G56*100)</f>
        <v>0</v>
      </c>
      <c r="I42" s="28">
        <f>SUM(G42/G57*100000)</f>
        <v>0</v>
      </c>
      <c r="J42" s="41">
        <v>0</v>
      </c>
      <c r="K42" s="61">
        <f>SUM(C42-G42)</f>
        <v>1</v>
      </c>
      <c r="L42" s="39">
        <f>SUM(K42/K56*100)</f>
        <v>0.16286644951140067</v>
      </c>
      <c r="M42" s="28">
        <f>SUM(K42/K57*100000)</f>
        <v>2.6631867692881301</v>
      </c>
      <c r="N42" s="189">
        <v>12</v>
      </c>
    </row>
    <row r="43" spans="1:14">
      <c r="B43" s="6" t="s">
        <v>49</v>
      </c>
      <c r="C43" s="72"/>
      <c r="D43" s="39"/>
      <c r="E43" s="28"/>
      <c r="F43" s="192"/>
      <c r="G43" s="37"/>
      <c r="H43" s="39"/>
      <c r="I43" s="28"/>
      <c r="K43" s="64"/>
      <c r="L43" s="39"/>
      <c r="M43" s="28"/>
      <c r="N43" s="192"/>
    </row>
    <row r="44" spans="1:14">
      <c r="A44" s="9"/>
      <c r="B44" s="7" t="s">
        <v>50</v>
      </c>
      <c r="C44" s="46"/>
      <c r="D44" s="29"/>
      <c r="E44" s="29"/>
      <c r="F44" s="190"/>
      <c r="G44" s="35"/>
      <c r="H44" s="29"/>
      <c r="I44" s="29"/>
      <c r="J44" s="10"/>
      <c r="K44" s="63"/>
      <c r="L44" s="29"/>
      <c r="M44" s="29"/>
      <c r="N44" s="190"/>
    </row>
    <row r="45" spans="1:14">
      <c r="A45" s="8" t="s">
        <v>51</v>
      </c>
      <c r="B45" s="6" t="s">
        <v>52</v>
      </c>
      <c r="C45" s="71">
        <v>1</v>
      </c>
      <c r="D45" s="39">
        <f>SUM(C45/C56*100)</f>
        <v>9.2936802973977689E-2</v>
      </c>
      <c r="E45" s="28">
        <f>SUM(C45/C57*100000)</f>
        <v>1.3610441931049502</v>
      </c>
      <c r="F45" s="189">
        <v>12</v>
      </c>
      <c r="G45" s="36">
        <v>0</v>
      </c>
      <c r="H45" s="39">
        <f>SUM(G45/G56*100)</f>
        <v>0</v>
      </c>
      <c r="I45" s="28">
        <f>SUM(G45/G57*100000)</f>
        <v>0</v>
      </c>
      <c r="J45" s="41">
        <v>0</v>
      </c>
      <c r="K45" s="61">
        <f>SUM(C45-G45)</f>
        <v>1</v>
      </c>
      <c r="L45" s="39">
        <f>SUM(K45/K56*100)</f>
        <v>0.16286644951140067</v>
      </c>
      <c r="M45" s="28">
        <f>SUM(K45/K57*100000)</f>
        <v>2.6631867692881301</v>
      </c>
      <c r="N45" s="189">
        <v>12</v>
      </c>
    </row>
    <row r="46" spans="1:14">
      <c r="B46" s="6" t="s">
        <v>53</v>
      </c>
      <c r="C46" s="72"/>
      <c r="D46" s="39"/>
      <c r="E46" s="28"/>
      <c r="F46" s="192"/>
      <c r="G46" s="37"/>
      <c r="H46" s="39"/>
      <c r="I46" s="28"/>
      <c r="K46" s="64"/>
      <c r="L46" s="39"/>
      <c r="M46" s="28"/>
      <c r="N46" s="192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  <c r="N47" s="192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90"/>
    </row>
    <row r="49" spans="1:14">
      <c r="A49" s="8" t="s">
        <v>56</v>
      </c>
      <c r="B49" s="6" t="s">
        <v>57</v>
      </c>
      <c r="C49" s="71">
        <v>8</v>
      </c>
      <c r="D49" s="39">
        <f>SUM(C49/C56*100)</f>
        <v>0.74349442379182151</v>
      </c>
      <c r="E49" s="28">
        <f>SUM(C49/C57*100000)</f>
        <v>10.888353544839601</v>
      </c>
      <c r="F49" s="41">
        <v>10</v>
      </c>
      <c r="G49" s="36">
        <v>3</v>
      </c>
      <c r="H49" s="39">
        <f>SUM(G49/G56*100)</f>
        <v>0.64935064935064934</v>
      </c>
      <c r="I49" s="28">
        <f>SUM(G49/G57*100000)</f>
        <v>8.3509631444159886</v>
      </c>
      <c r="J49" s="41">
        <v>10</v>
      </c>
      <c r="K49" s="61">
        <f>SUM(C49-G49)</f>
        <v>5</v>
      </c>
      <c r="L49" s="39">
        <f>SUM(K49/K56*100)</f>
        <v>0.81433224755700329</v>
      </c>
      <c r="M49" s="28">
        <f>SUM(K49/K57*100000)</f>
        <v>13.31593384644065</v>
      </c>
      <c r="N49" s="189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41</v>
      </c>
      <c r="D53" s="39">
        <f>SUM(C53/C56*100)</f>
        <v>3.8104089219330852</v>
      </c>
      <c r="E53" s="28">
        <f>SUM(C53/C57*100000)</f>
        <v>55.802811917302954</v>
      </c>
      <c r="F53" s="41">
        <v>4</v>
      </c>
      <c r="G53" s="36">
        <v>20</v>
      </c>
      <c r="H53" s="39">
        <f>SUM(G53/G56*100)</f>
        <v>4.329004329004329</v>
      </c>
      <c r="I53" s="28">
        <f>SUM(G53/G57*100000)</f>
        <v>55.673087629439934</v>
      </c>
      <c r="J53" s="41">
        <v>4</v>
      </c>
      <c r="K53" s="61">
        <f>SUM(C53-G53)</f>
        <v>21</v>
      </c>
      <c r="L53" s="39">
        <f>SUM(K53/K56*100)</f>
        <v>3.4201954397394139</v>
      </c>
      <c r="M53" s="28">
        <f>SUM(K53/K57*100000)</f>
        <v>55.92692215505074</v>
      </c>
      <c r="N53" s="41">
        <v>6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1076</v>
      </c>
      <c r="D56" s="27">
        <f>SUM(C56/C56*100)</f>
        <v>100</v>
      </c>
      <c r="E56" s="30">
        <f>SUM(C56/C57*100000)</f>
        <v>1464.4835517809263</v>
      </c>
      <c r="F56" s="12"/>
      <c r="G56" s="38">
        <f>SUM(G9:G55)</f>
        <v>462</v>
      </c>
      <c r="H56" s="27">
        <f>SUM(G56/G56*100)</f>
        <v>100</v>
      </c>
      <c r="I56" s="30">
        <f>SUM(G56/G57*100000)</f>
        <v>1286.0483242400624</v>
      </c>
      <c r="J56" s="12"/>
      <c r="K56" s="51">
        <f>SUM(K9:K55)</f>
        <v>614</v>
      </c>
      <c r="L56" s="27">
        <f>SUM(K56/K56*100)</f>
        <v>100</v>
      </c>
      <c r="M56" s="30">
        <f>SUM(K56/K57*100000)</f>
        <v>1635.1966763429118</v>
      </c>
      <c r="N56" s="12"/>
    </row>
    <row r="57" spans="1:14">
      <c r="B57" s="17" t="s">
        <v>97</v>
      </c>
      <c r="C57" s="78">
        <v>73473</v>
      </c>
      <c r="G57" s="78">
        <v>35924</v>
      </c>
      <c r="K57" s="79">
        <v>37549</v>
      </c>
    </row>
    <row r="59" spans="1:14">
      <c r="B59" s="17" t="s">
        <v>78</v>
      </c>
      <c r="C59" s="81">
        <v>1076</v>
      </c>
      <c r="E59" s="28"/>
      <c r="G59" s="81">
        <v>462</v>
      </c>
      <c r="K59" s="81">
        <v>614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100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14</v>
      </c>
      <c r="D9" s="39">
        <f>SUM(C9/C56*100)</f>
        <v>0.6588235294117647</v>
      </c>
      <c r="E9" s="28">
        <f>SUM(C9/C57*100000)</f>
        <v>9.2707864275686696</v>
      </c>
      <c r="F9" s="41">
        <v>10</v>
      </c>
      <c r="G9" s="36">
        <v>5</v>
      </c>
      <c r="H9" s="39">
        <f>SUM(G9/G56*100)</f>
        <v>0.46339202965708987</v>
      </c>
      <c r="I9" s="28">
        <f>SUM(G9/G57*100000)</f>
        <v>6.8111539457014807</v>
      </c>
      <c r="J9" s="41">
        <v>11</v>
      </c>
      <c r="K9" s="58">
        <v>9</v>
      </c>
      <c r="L9" s="39">
        <f>SUM(K9/K56*100)</f>
        <v>0.86042065009560231</v>
      </c>
      <c r="M9" s="28">
        <f>SUM(K9/K57*100000)</f>
        <v>11.597489787765937</v>
      </c>
      <c r="N9" s="77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539</v>
      </c>
      <c r="D11" s="30">
        <f>SUM(C11/C56*100)</f>
        <v>25.36470588235294</v>
      </c>
      <c r="E11" s="30">
        <f>SUM(C11/C57*100000)</f>
        <v>356.92527746139376</v>
      </c>
      <c r="F11" s="42">
        <v>2</v>
      </c>
      <c r="G11" s="34">
        <v>325</v>
      </c>
      <c r="H11" s="30">
        <f>SUM(G11/G56*100)</f>
        <v>30.120481927710845</v>
      </c>
      <c r="I11" s="30">
        <f>SUM(G11/G57*100000)</f>
        <v>442.72500647059627</v>
      </c>
      <c r="J11" s="42">
        <v>2</v>
      </c>
      <c r="K11" s="60">
        <f>SUM(C11-G11)</f>
        <v>214</v>
      </c>
      <c r="L11" s="30">
        <f>SUM(K11/K56*100)</f>
        <v>20.458891013384321</v>
      </c>
      <c r="M11" s="30">
        <f>SUM(K11/K57*100000)</f>
        <v>275.76253495354564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93</v>
      </c>
      <c r="D16" s="39">
        <f>SUM(C16/C56*100)</f>
        <v>4.3764705882352946</v>
      </c>
      <c r="E16" s="28">
        <f>SUM(C16/C57*100000)</f>
        <v>61.58450984027759</v>
      </c>
      <c r="F16" s="41">
        <v>5</v>
      </c>
      <c r="G16" s="36">
        <v>35</v>
      </c>
      <c r="H16" s="39">
        <f>SUM(G16/G56*100)</f>
        <v>3.243744207599629</v>
      </c>
      <c r="I16" s="28">
        <f>SUM(G16/G57*100000)</f>
        <v>47.678077619910361</v>
      </c>
      <c r="J16" s="41">
        <v>7</v>
      </c>
      <c r="K16" s="61">
        <f>SUM(C16-G16)</f>
        <v>58</v>
      </c>
      <c r="L16" s="39">
        <f>SUM(K16/K56*100)</f>
        <v>5.5449330783938811</v>
      </c>
      <c r="M16" s="28">
        <f>SUM(K16/K57*100000)</f>
        <v>74.739378632269378</v>
      </c>
      <c r="N16" s="41">
        <v>4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101</v>
      </c>
      <c r="D19" s="39">
        <f>SUM(C19/C56*100)</f>
        <v>4.7529411764705882</v>
      </c>
      <c r="E19" s="28">
        <f>SUM(C19/C57*100000)</f>
        <v>66.88210208460255</v>
      </c>
      <c r="F19" s="41">
        <v>3</v>
      </c>
      <c r="G19" s="36">
        <v>42</v>
      </c>
      <c r="H19" s="39">
        <f>SUM(G19/G56*100)</f>
        <v>3.8924930491195555</v>
      </c>
      <c r="I19" s="28">
        <f>SUM(G19/G57*100000)</f>
        <v>57.213693143892435</v>
      </c>
      <c r="J19" s="41">
        <v>6</v>
      </c>
      <c r="K19" s="61">
        <f>SUM(C19-G19)</f>
        <v>59</v>
      </c>
      <c r="L19" s="39">
        <f>SUM(K19/K56*100)</f>
        <v>5.640535372848948</v>
      </c>
      <c r="M19" s="28">
        <f>SUM(K19/K57*100000)</f>
        <v>76.027988608687807</v>
      </c>
      <c r="N19" s="41">
        <v>3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59</v>
      </c>
      <c r="D21" s="39">
        <f>SUM(C21/C56*100)</f>
        <v>2.776470588235294</v>
      </c>
      <c r="E21" s="28">
        <f>SUM(C21/C57*100000)</f>
        <v>39.069742801896538</v>
      </c>
      <c r="F21" s="41">
        <v>8</v>
      </c>
      <c r="G21" s="36">
        <v>28</v>
      </c>
      <c r="H21" s="39">
        <f>SUM(G21/G56*100)</f>
        <v>2.5949953660797034</v>
      </c>
      <c r="I21" s="28">
        <f>SUM(G21/G57*100000)</f>
        <v>38.142462095928288</v>
      </c>
      <c r="J21" s="41">
        <v>8</v>
      </c>
      <c r="K21" s="61">
        <f>SUM(C21-G21)</f>
        <v>31</v>
      </c>
      <c r="L21" s="39">
        <f>SUM(K21/K56*100)</f>
        <v>2.9636711281070744</v>
      </c>
      <c r="M21" s="28">
        <f>SUM(K21/K57*100000)</f>
        <v>39.946909268971559</v>
      </c>
      <c r="N21" s="41">
        <v>7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/>
      <c r="G23" s="40">
        <v>0</v>
      </c>
      <c r="H23" s="28">
        <f>SUM(G23/G56*100)</f>
        <v>0</v>
      </c>
      <c r="I23" s="28">
        <f>SUM(G23/G57*100000)</f>
        <v>0</v>
      </c>
      <c r="J23" s="41">
        <v>0</v>
      </c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1004</v>
      </c>
      <c r="D27" s="39">
        <f>SUM(C27/C56*100)</f>
        <v>47.247058823529414</v>
      </c>
      <c r="E27" s="28">
        <f>SUM(C27/C57*100000)</f>
        <v>664.8478266627817</v>
      </c>
      <c r="F27" s="41">
        <v>1</v>
      </c>
      <c r="G27" s="36">
        <v>460</v>
      </c>
      <c r="H27" s="39">
        <f>SUM(G27/G56*100)</f>
        <v>42.632066728452273</v>
      </c>
      <c r="I27" s="28">
        <f>SUM(G27/G57*100000)</f>
        <v>626.62616300453624</v>
      </c>
      <c r="J27" s="41">
        <v>1</v>
      </c>
      <c r="K27" s="61">
        <f>SUM(C27-G27)</f>
        <v>544</v>
      </c>
      <c r="L27" s="39">
        <f>SUM(K27/K56*100)</f>
        <v>52.007648183556412</v>
      </c>
      <c r="M27" s="28">
        <f>SUM(K27/K57*100000)</f>
        <v>701.00382717162995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95</v>
      </c>
      <c r="D29" s="39">
        <f>SUM(C29/C56*100)</f>
        <v>4.4705882352941178</v>
      </c>
      <c r="E29" s="28">
        <f>SUM(C29/C57*100000)</f>
        <v>62.90890790135883</v>
      </c>
      <c r="F29" s="41">
        <v>4</v>
      </c>
      <c r="G29" s="36">
        <v>59</v>
      </c>
      <c r="H29" s="39">
        <f>SUM(G29/G56*100)</f>
        <v>5.4680259499536605</v>
      </c>
      <c r="I29" s="28">
        <f>SUM(G29/G57*100000)</f>
        <v>80.37161655927747</v>
      </c>
      <c r="J29" s="41">
        <v>3</v>
      </c>
      <c r="K29" s="61">
        <f>SUM(C29-G29)</f>
        <v>36</v>
      </c>
      <c r="L29" s="39">
        <f>SUM(K29/K56*100)</f>
        <v>3.4416826003824093</v>
      </c>
      <c r="M29" s="28">
        <f>SUM(K29/K57*100000)</f>
        <v>46.389959151063749</v>
      </c>
      <c r="N29" s="41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67</v>
      </c>
      <c r="D31" s="39">
        <f>SUM(C31/C56*100)</f>
        <v>3.1529411764705881</v>
      </c>
      <c r="E31" s="28">
        <f>SUM(C31/C57*100000)</f>
        <v>44.367335046221491</v>
      </c>
      <c r="F31" s="41">
        <v>7</v>
      </c>
      <c r="G31" s="36">
        <v>45</v>
      </c>
      <c r="H31" s="39">
        <f>SUM(G31/G56*100)</f>
        <v>4.1705282669138093</v>
      </c>
      <c r="I31" s="28">
        <f>SUM(G31/G57*100000)</f>
        <v>61.30038551131333</v>
      </c>
      <c r="J31" s="41">
        <v>5</v>
      </c>
      <c r="K31" s="61">
        <f>SUM(C31-G31)</f>
        <v>22</v>
      </c>
      <c r="L31" s="39">
        <f>SUM(K31/K56*100)</f>
        <v>2.1032504780114722</v>
      </c>
      <c r="M31" s="28">
        <f>SUM(K31/K57*100000)</f>
        <v>28.349419481205622</v>
      </c>
      <c r="N31" s="41">
        <v>8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6">
      <c r="A33" s="8" t="s">
        <v>35</v>
      </c>
      <c r="B33" s="6" t="s">
        <v>36</v>
      </c>
      <c r="C33" s="71">
        <v>2</v>
      </c>
      <c r="D33" s="39">
        <f>SUM(C33/C56*100)</f>
        <v>9.4117647058823528E-2</v>
      </c>
      <c r="E33" s="28">
        <f>SUM(C33/C57*100000)</f>
        <v>1.3243980610812387</v>
      </c>
      <c r="F33" s="41">
        <v>13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2</v>
      </c>
      <c r="L33" s="39">
        <f>SUM(K33/K56*100)</f>
        <v>0.19120458891013384</v>
      </c>
      <c r="M33" s="28">
        <f>SUM(K33/K57*100000)</f>
        <v>2.5772199528368747</v>
      </c>
      <c r="N33" s="41">
        <v>13</v>
      </c>
    </row>
    <row r="34" spans="1:16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  <c r="P34" s="135"/>
    </row>
    <row r="35" spans="1:16">
      <c r="A35" s="8" t="s">
        <v>38</v>
      </c>
      <c r="B35" s="6" t="s">
        <v>39</v>
      </c>
      <c r="C35" s="71">
        <v>2</v>
      </c>
      <c r="D35" s="39">
        <f>SUM(C35/C56*100)</f>
        <v>9.4117647058823528E-2</v>
      </c>
      <c r="E35" s="28">
        <f>SUM(C35/C57*100000)</f>
        <v>1.3243980610812387</v>
      </c>
      <c r="F35" s="41">
        <v>13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f>SUM(C35-G35)</f>
        <v>2</v>
      </c>
      <c r="L35" s="39">
        <f>SUM(K35/K56*100)</f>
        <v>0.19120458891013384</v>
      </c>
      <c r="M35" s="28">
        <f>SUM(K35/K57*100000)</f>
        <v>2.5772199528368747</v>
      </c>
      <c r="N35" s="41">
        <v>13</v>
      </c>
    </row>
    <row r="36" spans="1:16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6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6">
      <c r="A38" s="8" t="s">
        <v>42</v>
      </c>
      <c r="B38" s="6" t="s">
        <v>43</v>
      </c>
      <c r="C38" s="71">
        <v>38</v>
      </c>
      <c r="D38" s="39">
        <f>SUM(C38/C56*100)</f>
        <v>1.7882352941176471</v>
      </c>
      <c r="E38" s="28">
        <f>SUM(C38/C57*100000)</f>
        <v>25.163563160543532</v>
      </c>
      <c r="F38" s="41">
        <v>9</v>
      </c>
      <c r="G38" s="36">
        <v>18</v>
      </c>
      <c r="H38" s="39">
        <f>SUM(G38/G56*100)</f>
        <v>1.6682113067655238</v>
      </c>
      <c r="I38" s="28">
        <f>SUM(G38/G57*100000)</f>
        <v>24.52015420452533</v>
      </c>
      <c r="J38" s="41">
        <v>9</v>
      </c>
      <c r="K38" s="61">
        <f>SUM(C38-G38)</f>
        <v>20</v>
      </c>
      <c r="L38" s="39">
        <f>SUM(K38/K56*100)</f>
        <v>1.9120458891013385</v>
      </c>
      <c r="M38" s="28">
        <f>SUM(K38/K57*100000)</f>
        <v>25.772199528368748</v>
      </c>
      <c r="N38" s="41">
        <v>9</v>
      </c>
    </row>
    <row r="39" spans="1:16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6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6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6">
      <c r="A42" s="8" t="s">
        <v>47</v>
      </c>
      <c r="B42" s="6" t="s">
        <v>48</v>
      </c>
      <c r="C42" s="71">
        <v>1</v>
      </c>
      <c r="D42" s="39">
        <f>SUM(C42/C56*100)</f>
        <v>4.7058823529411764E-2</v>
      </c>
      <c r="E42" s="28">
        <f>SUM(C42/C57*100000)</f>
        <v>0.66219903054061935</v>
      </c>
      <c r="F42" s="189">
        <v>15</v>
      </c>
      <c r="G42" s="36">
        <v>0</v>
      </c>
      <c r="H42" s="39">
        <f>SUM(G42/G56*100)</f>
        <v>0</v>
      </c>
      <c r="I42" s="28">
        <f>SUM(G42/G57*100000)</f>
        <v>0</v>
      </c>
      <c r="J42" s="41">
        <v>0</v>
      </c>
      <c r="K42" s="61">
        <f>SUM(C42-G42)</f>
        <v>1</v>
      </c>
      <c r="L42" s="39">
        <f>SUM(K42/K56*100)</f>
        <v>9.5602294455066919E-2</v>
      </c>
      <c r="M42" s="28">
        <f>SUM(K42/K57*100000)</f>
        <v>1.2886099764184373</v>
      </c>
      <c r="N42" s="189">
        <v>15</v>
      </c>
    </row>
    <row r="43" spans="1:16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6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6">
      <c r="A45" s="8" t="s">
        <v>51</v>
      </c>
      <c r="B45" s="6" t="s">
        <v>52</v>
      </c>
      <c r="C45" s="71">
        <v>7</v>
      </c>
      <c r="D45" s="39">
        <f>SUM(C45/C56*100)</f>
        <v>0.32941176470588235</v>
      </c>
      <c r="E45" s="28">
        <f>SUM(C45/C57*100000)</f>
        <v>4.6353932137843348</v>
      </c>
      <c r="F45" s="41">
        <v>12</v>
      </c>
      <c r="G45" s="36">
        <v>3</v>
      </c>
      <c r="H45" s="39">
        <f>SUM(G45/G56*100)</f>
        <v>0.27803521779425394</v>
      </c>
      <c r="I45" s="28">
        <f>SUM(G45/G57*100000)</f>
        <v>4.0866923674208886</v>
      </c>
      <c r="J45" s="41">
        <v>12</v>
      </c>
      <c r="K45" s="61">
        <f>SUM(C45-G45)</f>
        <v>4</v>
      </c>
      <c r="L45" s="39">
        <f>SUM(K45/K56*100)</f>
        <v>0.38240917782026768</v>
      </c>
      <c r="M45" s="28">
        <f>SUM(K45/K57*100000)</f>
        <v>5.1544399056737493</v>
      </c>
      <c r="N45" s="41">
        <v>12</v>
      </c>
    </row>
    <row r="46" spans="1:16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6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6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11</v>
      </c>
      <c r="D49" s="39">
        <f>SUM(C49/C56*100)</f>
        <v>0.51764705882352946</v>
      </c>
      <c r="E49" s="28">
        <f>SUM(C49/C57*100000)</f>
        <v>7.2841893359468122</v>
      </c>
      <c r="F49" s="41">
        <v>11</v>
      </c>
      <c r="G49" s="36">
        <v>6</v>
      </c>
      <c r="H49" s="39">
        <f>SUM(G49/G56*100)</f>
        <v>0.55607043558850788</v>
      </c>
      <c r="I49" s="28">
        <f>SUM(G49/G57*100000)</f>
        <v>8.1733847348417772</v>
      </c>
      <c r="J49" s="41">
        <v>10</v>
      </c>
      <c r="K49" s="61">
        <f>SUM(C49-G49)</f>
        <v>5</v>
      </c>
      <c r="L49" s="39">
        <f>SUM(K49/K56*100)</f>
        <v>0.47801147227533464</v>
      </c>
      <c r="M49" s="28">
        <f>SUM(K49/K57*100000)</f>
        <v>6.4430498820921871</v>
      </c>
      <c r="N49" s="41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92</v>
      </c>
      <c r="D53" s="39">
        <f>SUM(C53/C56*100)</f>
        <v>4.3294117647058821</v>
      </c>
      <c r="E53" s="28">
        <f>SUM(C53/C57*100000)</f>
        <v>60.92231080973697</v>
      </c>
      <c r="F53" s="41">
        <v>6</v>
      </c>
      <c r="G53" s="36">
        <v>53</v>
      </c>
      <c r="H53" s="39">
        <f>SUM(G53/G56*100)</f>
        <v>4.911955514365153</v>
      </c>
      <c r="I53" s="28">
        <f>SUM(G53/G57*100000)</f>
        <v>72.198231824435695</v>
      </c>
      <c r="J53" s="41">
        <v>4</v>
      </c>
      <c r="K53" s="61">
        <v>39</v>
      </c>
      <c r="L53" s="39">
        <f>SUM(K53/K56*100)</f>
        <v>3.7284894837476101</v>
      </c>
      <c r="M53" s="28">
        <f>SUM(K53/K57*100000)</f>
        <v>50.255789080319062</v>
      </c>
      <c r="N53" s="41">
        <v>5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2125</v>
      </c>
      <c r="D56" s="27">
        <f>SUM(C56/C56*100)</f>
        <v>100</v>
      </c>
      <c r="E56" s="30">
        <f>SUM(C56/C57*100000)</f>
        <v>1407.1729398988159</v>
      </c>
      <c r="F56" s="12"/>
      <c r="G56" s="38">
        <f>SUM(G9:G55)</f>
        <v>1079</v>
      </c>
      <c r="H56" s="27">
        <f>SUM(G56/G56*100)</f>
        <v>100</v>
      </c>
      <c r="I56" s="30">
        <f>SUM(G56/G57*100000)</f>
        <v>1469.8470214823797</v>
      </c>
      <c r="J56" s="12"/>
      <c r="K56" s="51">
        <f>SUM(K9:K55)</f>
        <v>1046</v>
      </c>
      <c r="L56" s="27">
        <f>SUM(K56/K56*100)</f>
        <v>100</v>
      </c>
      <c r="M56" s="30">
        <f>SUM(K56/K57*100000)</f>
        <v>1347.8860353336854</v>
      </c>
      <c r="N56" s="12"/>
    </row>
    <row r="57" spans="1:14">
      <c r="B57" s="17" t="s">
        <v>97</v>
      </c>
      <c r="C57" s="78">
        <v>151012</v>
      </c>
      <c r="G57" s="78">
        <v>73409</v>
      </c>
      <c r="K57" s="79">
        <v>77603</v>
      </c>
    </row>
    <row r="59" spans="1:14">
      <c r="B59" s="17" t="s">
        <v>78</v>
      </c>
      <c r="C59" s="81">
        <v>2125</v>
      </c>
      <c r="E59" s="28"/>
      <c r="G59" s="81">
        <v>1079</v>
      </c>
      <c r="K59" s="81">
        <v>1046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89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14</v>
      </c>
      <c r="D9" s="39">
        <f>SUM(C9/C56*100)</f>
        <v>0.67567567567567566</v>
      </c>
      <c r="E9" s="28">
        <f>C9*100000/C57</f>
        <v>8.2271637440646899</v>
      </c>
      <c r="F9" s="189">
        <v>11</v>
      </c>
      <c r="G9" s="36">
        <v>9</v>
      </c>
      <c r="H9" s="39">
        <f>SUM(G9/G56*100)</f>
        <v>0.81892629663330307</v>
      </c>
      <c r="I9" s="28">
        <f>SUM(G9/G57*100000)</f>
        <v>10.771863891515361</v>
      </c>
      <c r="J9" s="189">
        <v>11</v>
      </c>
      <c r="K9" s="58">
        <f>SUM(C9-G9)</f>
        <v>5</v>
      </c>
      <c r="L9" s="39">
        <f>SUM(K9/K56*100)</f>
        <v>0.51387461459403905</v>
      </c>
      <c r="M9" s="28">
        <f>SUM(K9/K57*100000)</f>
        <v>5.7725388780493434</v>
      </c>
      <c r="N9" s="77">
        <v>12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593</v>
      </c>
      <c r="D11" s="30">
        <f>SUM(C11/C56*100)</f>
        <v>28.619691119691122</v>
      </c>
      <c r="E11" s="30">
        <f>C11*100000/C57</f>
        <v>348.47915001645435</v>
      </c>
      <c r="F11" s="42">
        <v>2</v>
      </c>
      <c r="G11" s="34">
        <v>364</v>
      </c>
      <c r="H11" s="30">
        <f>SUM(G11/G56*100)</f>
        <v>33.121019108280251</v>
      </c>
      <c r="I11" s="30">
        <f>SUM(G11/G57*100000)</f>
        <v>435.66205072351022</v>
      </c>
      <c r="J11" s="42">
        <v>2</v>
      </c>
      <c r="K11" s="60">
        <f>SUM(C11-G11)</f>
        <v>229</v>
      </c>
      <c r="L11" s="30">
        <f>SUM(K11/K56*100)</f>
        <v>23.53545734840699</v>
      </c>
      <c r="M11" s="30">
        <f>SUM(K11/K57*100000)</f>
        <v>264.38228061465992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C12*100000/C57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109</v>
      </c>
      <c r="D16" s="39">
        <f>SUM(C16/C56*100)</f>
        <v>5.2606177606177607</v>
      </c>
      <c r="E16" s="28">
        <f>C16*100000/C57</f>
        <v>64.054346293075085</v>
      </c>
      <c r="F16" s="41">
        <v>3</v>
      </c>
      <c r="G16" s="36">
        <v>50</v>
      </c>
      <c r="H16" s="39">
        <f>SUM(G16/G56*100)</f>
        <v>4.5495905368516834</v>
      </c>
      <c r="I16" s="28">
        <f>SUM(G16/G57*100000)</f>
        <v>59.843688286196453</v>
      </c>
      <c r="J16" s="41">
        <v>6</v>
      </c>
      <c r="K16" s="61">
        <f>SUM(C16-G16)</f>
        <v>59</v>
      </c>
      <c r="L16" s="39">
        <f>SUM(K16/K56*100)</f>
        <v>6.0637204522096608</v>
      </c>
      <c r="M16" s="28">
        <f>SUM(K16/K57*100000)</f>
        <v>68.115958760982252</v>
      </c>
      <c r="N16" s="41">
        <v>3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53</v>
      </c>
      <c r="D19" s="39">
        <f>SUM(C19/C56*100)</f>
        <v>2.557915057915058</v>
      </c>
      <c r="E19" s="28">
        <f>C19*100000/C57</f>
        <v>31.145691316816322</v>
      </c>
      <c r="F19" s="189">
        <v>9</v>
      </c>
      <c r="G19" s="36">
        <v>23</v>
      </c>
      <c r="H19" s="39">
        <f>SUM(G19/G56*100)</f>
        <v>2.0928116469517746</v>
      </c>
      <c r="I19" s="28">
        <f>SUM(G19/G57*100000)</f>
        <v>27.528096611650366</v>
      </c>
      <c r="J19" s="41">
        <v>8</v>
      </c>
      <c r="K19" s="61">
        <f>SUM(C19-G19)</f>
        <v>30</v>
      </c>
      <c r="L19" s="39">
        <f>SUM(K19/K56*100)</f>
        <v>3.0832476875642345</v>
      </c>
      <c r="M19" s="28">
        <f>SUM(K19/K57*100000)</f>
        <v>34.635233268296062</v>
      </c>
      <c r="N19" s="41">
        <v>8</v>
      </c>
    </row>
    <row r="20" spans="1:14">
      <c r="A20" s="9"/>
      <c r="B20" s="7" t="s">
        <v>66</v>
      </c>
      <c r="C20" s="46"/>
      <c r="D20" s="29"/>
      <c r="E20" s="29"/>
      <c r="F20" s="19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61</v>
      </c>
      <c r="D21" s="39">
        <f>SUM(C21/C56*100)</f>
        <v>2.9440154440154442</v>
      </c>
      <c r="E21" s="28">
        <f>C21*100000/C57</f>
        <v>35.846927741996147</v>
      </c>
      <c r="F21" s="189">
        <v>7</v>
      </c>
      <c r="G21" s="36">
        <v>32</v>
      </c>
      <c r="H21" s="39">
        <f>SUM(G21/G56*100)</f>
        <v>2.9117379435850776</v>
      </c>
      <c r="I21" s="28">
        <f>SUM(G21/G57*100000)</f>
        <v>38.299960503165728</v>
      </c>
      <c r="J21" s="41">
        <v>7</v>
      </c>
      <c r="K21" s="61">
        <f>SUM(C21-G21)</f>
        <v>29</v>
      </c>
      <c r="L21" s="39">
        <f>SUM(K21/K56*100)</f>
        <v>2.9804727646454263</v>
      </c>
      <c r="M21" s="28">
        <f>SUM(K21/K57*100000)</f>
        <v>33.48072549268619</v>
      </c>
      <c r="N21" s="41">
        <v>9</v>
      </c>
    </row>
    <row r="22" spans="1:14">
      <c r="A22" s="9"/>
      <c r="B22" s="7" t="s">
        <v>67</v>
      </c>
      <c r="C22" s="46"/>
      <c r="D22" s="29"/>
      <c r="E22" s="29"/>
      <c r="F22" s="19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/>
      <c r="D23" s="28">
        <f>SUM(C23/C56*100)</f>
        <v>0</v>
      </c>
      <c r="E23" s="28">
        <f>C23*100000/C57</f>
        <v>0</v>
      </c>
      <c r="F23" s="189"/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46"/>
      <c r="D24" s="29"/>
      <c r="E24" s="29"/>
      <c r="F24" s="19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C25*100000/C57</f>
        <v>0</v>
      </c>
      <c r="F25" s="189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9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807</v>
      </c>
      <c r="D27" s="39">
        <f>SUM(C27/C56*100)</f>
        <v>38.947876447876453</v>
      </c>
      <c r="E27" s="28">
        <f>C27*100000/C57</f>
        <v>474.23722439001455</v>
      </c>
      <c r="F27" s="189">
        <v>1</v>
      </c>
      <c r="G27" s="36">
        <v>388</v>
      </c>
      <c r="H27" s="39">
        <f>SUM(G27/G56*100)</f>
        <v>35.304822565969062</v>
      </c>
      <c r="I27" s="28">
        <f>SUM(G27/G57*100000)</f>
        <v>464.38702110088445</v>
      </c>
      <c r="J27" s="41">
        <v>1</v>
      </c>
      <c r="K27" s="61">
        <f>SUM(C27-G27)</f>
        <v>419</v>
      </c>
      <c r="L27" s="39">
        <f>SUM(K27/K56*100)</f>
        <v>43.06269270298047</v>
      </c>
      <c r="M27" s="28">
        <f>SUM(K27/K57*100000)</f>
        <v>483.73875798053501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9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109</v>
      </c>
      <c r="D29" s="39">
        <f>SUM(C29/C56*100)</f>
        <v>5.2606177606177607</v>
      </c>
      <c r="E29" s="28">
        <f>C29*100000/C57</f>
        <v>64.054346293075085</v>
      </c>
      <c r="F29" s="189">
        <v>3</v>
      </c>
      <c r="G29" s="36">
        <v>62</v>
      </c>
      <c r="H29" s="39">
        <f>SUM(G29/G56*100)</f>
        <v>5.6414922656960877</v>
      </c>
      <c r="I29" s="28">
        <f>SUM(G29/G57*100000)</f>
        <v>74.206173474883599</v>
      </c>
      <c r="J29" s="41">
        <v>3</v>
      </c>
      <c r="K29" s="61">
        <f>SUM(C29-G29)</f>
        <v>47</v>
      </c>
      <c r="L29" s="39">
        <f>SUM(K29/K56*100)</f>
        <v>4.830421377183967</v>
      </c>
      <c r="M29" s="28">
        <f>SUM(K29/K57*100000)</f>
        <v>54.261865453663837</v>
      </c>
      <c r="N29" s="41">
        <v>4</v>
      </c>
    </row>
    <row r="30" spans="1:14">
      <c r="A30" s="9"/>
      <c r="B30" s="7" t="s">
        <v>70</v>
      </c>
      <c r="C30" s="46"/>
      <c r="D30" s="29"/>
      <c r="E30" s="29"/>
      <c r="F30" s="19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96</v>
      </c>
      <c r="D31" s="39">
        <f>SUM(C31/C56*100)</f>
        <v>4.6332046332046328</v>
      </c>
      <c r="E31" s="28">
        <f>C31*100000/C57</f>
        <v>56.414837102157868</v>
      </c>
      <c r="F31" s="189">
        <v>6</v>
      </c>
      <c r="G31" s="36">
        <v>61</v>
      </c>
      <c r="H31" s="39">
        <f>SUM(G31/G56*100)</f>
        <v>5.550500454959054</v>
      </c>
      <c r="I31" s="28">
        <f>SUM(G31/G57*100000)</f>
        <v>73.009299709159677</v>
      </c>
      <c r="J31" s="41">
        <v>4</v>
      </c>
      <c r="K31" s="61">
        <f>SUM(C31-G31)</f>
        <v>35</v>
      </c>
      <c r="L31" s="39">
        <f>SUM(K31/K56*100)</f>
        <v>3.5971223021582732</v>
      </c>
      <c r="M31" s="28">
        <f>SUM(K31/K57*100000)</f>
        <v>40.407772146345408</v>
      </c>
      <c r="N31" s="41">
        <v>7</v>
      </c>
    </row>
    <row r="32" spans="1:14">
      <c r="A32" s="9"/>
      <c r="B32" s="7" t="s">
        <v>71</v>
      </c>
      <c r="C32" s="46"/>
      <c r="D32" s="29"/>
      <c r="E32" s="29"/>
      <c r="F32" s="19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1</v>
      </c>
      <c r="D33" s="39">
        <f>SUM(C33/C56*100)</f>
        <v>4.8262548262548263E-2</v>
      </c>
      <c r="E33" s="28">
        <f>C33*100000/C57</f>
        <v>0.58765455314747783</v>
      </c>
      <c r="F33" s="189">
        <v>15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1</v>
      </c>
      <c r="L33" s="39">
        <f>SUM(K33/K56*100)</f>
        <v>0.10277492291880781</v>
      </c>
      <c r="M33" s="28">
        <f>SUM(K33/K57*100000)</f>
        <v>1.1545077756098687</v>
      </c>
      <c r="N33" s="41">
        <v>15</v>
      </c>
    </row>
    <row r="34" spans="1:14">
      <c r="A34" s="9"/>
      <c r="B34" s="7" t="s">
        <v>37</v>
      </c>
      <c r="C34" s="46"/>
      <c r="D34" s="29"/>
      <c r="E34" s="29"/>
      <c r="F34" s="19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9</v>
      </c>
      <c r="D35" s="39">
        <f>SUM(C35/C56*100)</f>
        <v>0.43436293436293438</v>
      </c>
      <c r="E35" s="28">
        <f>C35*100000/C57</f>
        <v>5.2888909783273004</v>
      </c>
      <c r="F35" s="189">
        <v>12</v>
      </c>
      <c r="G35" s="36">
        <v>2</v>
      </c>
      <c r="H35" s="39">
        <f>SUM(G35/G56*100)</f>
        <v>0.18198362147406735</v>
      </c>
      <c r="I35" s="28">
        <f>SUM(G35/G57*100000)</f>
        <v>2.393747531447858</v>
      </c>
      <c r="J35" s="189">
        <v>13</v>
      </c>
      <c r="K35" s="61">
        <f>SUM(C35-G35)</f>
        <v>7</v>
      </c>
      <c r="L35" s="39">
        <f>SUM(K35/K56*100)</f>
        <v>0.71942446043165476</v>
      </c>
      <c r="M35" s="28">
        <f>SUM(K35/K57*100000)</f>
        <v>8.0815544292690813</v>
      </c>
      <c r="N35" s="41">
        <v>11</v>
      </c>
    </row>
    <row r="36" spans="1:14">
      <c r="B36" s="6" t="s">
        <v>40</v>
      </c>
      <c r="C36" s="72"/>
      <c r="D36" s="39"/>
      <c r="E36" s="28"/>
      <c r="F36" s="192"/>
      <c r="G36" s="37"/>
      <c r="H36" s="39"/>
      <c r="I36" s="28"/>
      <c r="J36" s="192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9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47</v>
      </c>
      <c r="D38" s="39">
        <f>SUM(C38/C56*100)</f>
        <v>2.2683397683397684</v>
      </c>
      <c r="E38" s="28">
        <f>C38*100000/C57</f>
        <v>27.619763997931457</v>
      </c>
      <c r="F38" s="189">
        <v>10</v>
      </c>
      <c r="G38" s="36">
        <v>23</v>
      </c>
      <c r="H38" s="39">
        <f>SUM(G38/G56*100)</f>
        <v>2.0928116469517746</v>
      </c>
      <c r="I38" s="28">
        <f>SUM(G38/G57*100000)</f>
        <v>27.528096611650366</v>
      </c>
      <c r="J38" s="189">
        <v>8</v>
      </c>
      <c r="K38" s="61">
        <f>SUM(C38-G38)</f>
        <v>24</v>
      </c>
      <c r="L38" s="39">
        <f>SUM(K38/K56*100)</f>
        <v>2.4665981500513872</v>
      </c>
      <c r="M38" s="28">
        <f>SUM(K38/K57*100000)</f>
        <v>27.708186614636848</v>
      </c>
      <c r="N38" s="41">
        <v>10</v>
      </c>
    </row>
    <row r="39" spans="1:14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9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C40*100000/C57</f>
        <v>0</v>
      </c>
      <c r="F40" s="189">
        <v>0</v>
      </c>
      <c r="G40" s="36">
        <v>0</v>
      </c>
      <c r="H40" s="39">
        <f>SUM(G40/G56*100)</f>
        <v>0</v>
      </c>
      <c r="I40" s="28">
        <f>SUM(G40/G57*100000)</f>
        <v>0</v>
      </c>
      <c r="J40" s="189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9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4</v>
      </c>
      <c r="D42" s="39">
        <f>SUM(C42/C56*100)</f>
        <v>0.19305019305019305</v>
      </c>
      <c r="E42" s="28">
        <f>C42*100000/C57</f>
        <v>2.3506182125899113</v>
      </c>
      <c r="F42" s="189">
        <v>14</v>
      </c>
      <c r="G42" s="36">
        <v>1</v>
      </c>
      <c r="H42" s="39">
        <f>SUM(G42/G56*100)</f>
        <v>9.0991810737033677E-2</v>
      </c>
      <c r="I42" s="28">
        <f>SUM(G42/G57*100000)</f>
        <v>1.196873765723929</v>
      </c>
      <c r="J42" s="189">
        <v>14</v>
      </c>
      <c r="K42" s="61">
        <f>SUM(C42-G42)</f>
        <v>3</v>
      </c>
      <c r="L42" s="39">
        <f>SUM(K42/K56*100)</f>
        <v>0.3083247687564234</v>
      </c>
      <c r="M42" s="28">
        <f>SUM(K42/K57*100000)</f>
        <v>3.463523326829606</v>
      </c>
      <c r="N42" s="41">
        <v>13</v>
      </c>
    </row>
    <row r="43" spans="1:14">
      <c r="B43" s="6" t="s">
        <v>49</v>
      </c>
      <c r="C43" s="72"/>
      <c r="D43" s="39"/>
      <c r="E43" s="28"/>
      <c r="F43" s="192"/>
      <c r="G43" s="37"/>
      <c r="H43" s="39"/>
      <c r="I43" s="28"/>
      <c r="J43" s="192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90"/>
      <c r="G44" s="35"/>
      <c r="H44" s="29"/>
      <c r="I44" s="29"/>
      <c r="J44" s="19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5</v>
      </c>
      <c r="D45" s="39">
        <f>SUM(C45/C56*100)</f>
        <v>0.2413127413127413</v>
      </c>
      <c r="E45" s="28">
        <f>C45*100000/C57</f>
        <v>2.938272765737389</v>
      </c>
      <c r="F45" s="189">
        <v>13</v>
      </c>
      <c r="G45" s="36">
        <v>3</v>
      </c>
      <c r="H45" s="39">
        <f>SUM(G45/G56*100)</f>
        <v>0.27297543221110104</v>
      </c>
      <c r="I45" s="28">
        <f>SUM(G45/G57*100000)</f>
        <v>3.5906212971717877</v>
      </c>
      <c r="J45" s="189">
        <v>12</v>
      </c>
      <c r="K45" s="61">
        <f>SUM(C45-G45)</f>
        <v>2</v>
      </c>
      <c r="L45" s="39">
        <f>SUM(K45/K56*100)</f>
        <v>0.20554984583761562</v>
      </c>
      <c r="M45" s="28">
        <f>SUM(K45/K57*100000)</f>
        <v>2.3090155512197374</v>
      </c>
      <c r="N45" s="41">
        <v>14</v>
      </c>
    </row>
    <row r="46" spans="1:14">
      <c r="B46" s="6" t="s">
        <v>53</v>
      </c>
      <c r="C46" s="72"/>
      <c r="D46" s="39"/>
      <c r="E46" s="28"/>
      <c r="F46" s="192"/>
      <c r="G46" s="37"/>
      <c r="H46" s="39"/>
      <c r="I46" s="28"/>
      <c r="J46" s="192"/>
      <c r="K46" s="64"/>
      <c r="L46" s="39"/>
      <c r="M46" s="28"/>
    </row>
    <row r="47" spans="1:14">
      <c r="B47" s="6" t="s">
        <v>54</v>
      </c>
      <c r="C47" s="72"/>
      <c r="D47" s="39"/>
      <c r="E47" s="28"/>
      <c r="F47" s="192"/>
      <c r="G47" s="37"/>
      <c r="H47" s="39"/>
      <c r="I47" s="28"/>
      <c r="J47" s="192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90"/>
      <c r="G48" s="35"/>
      <c r="H48" s="29"/>
      <c r="I48" s="29"/>
      <c r="J48" s="19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61</v>
      </c>
      <c r="D49" s="39">
        <f>SUM(C49/C56*100)</f>
        <v>2.9440154440154442</v>
      </c>
      <c r="E49" s="28">
        <f>C49*100000/C57</f>
        <v>35.846927741996147</v>
      </c>
      <c r="F49" s="189">
        <v>7</v>
      </c>
      <c r="G49" s="36">
        <v>22</v>
      </c>
      <c r="H49" s="39">
        <f>SUM(G49/G56*100)</f>
        <v>2.0018198362147408</v>
      </c>
      <c r="I49" s="28">
        <f>SUM(G49/G57*100000)</f>
        <v>26.33122284592644</v>
      </c>
      <c r="J49" s="189">
        <v>10</v>
      </c>
      <c r="K49" s="61">
        <f>SUM(C49-G49)</f>
        <v>39</v>
      </c>
      <c r="L49" s="39">
        <f>SUM(K49/K56*100)</f>
        <v>4.0082219938335042</v>
      </c>
      <c r="M49" s="28">
        <f>SUM(K49/K57*100000)</f>
        <v>45.025803248784882</v>
      </c>
      <c r="N49" s="41">
        <v>6</v>
      </c>
    </row>
    <row r="50" spans="1:14">
      <c r="B50" s="6" t="s">
        <v>58</v>
      </c>
      <c r="C50" s="72"/>
      <c r="D50" s="39"/>
      <c r="E50" s="28"/>
      <c r="F50" s="192"/>
      <c r="G50" s="37"/>
      <c r="H50" s="39"/>
      <c r="I50" s="28"/>
      <c r="J50" s="192"/>
      <c r="K50" s="64"/>
      <c r="L50" s="39"/>
      <c r="M50" s="28"/>
    </row>
    <row r="51" spans="1:14">
      <c r="B51" s="6" t="s">
        <v>59</v>
      </c>
      <c r="C51" s="72"/>
      <c r="D51" s="39"/>
      <c r="E51" s="28"/>
      <c r="F51" s="192"/>
      <c r="G51" s="37"/>
      <c r="H51" s="39"/>
      <c r="I51" s="28"/>
      <c r="J51" s="192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90"/>
      <c r="G52" s="35"/>
      <c r="H52" s="29"/>
      <c r="I52" s="29"/>
      <c r="J52" s="19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103</v>
      </c>
      <c r="D53" s="39">
        <f>SUM(C53/C56*100)</f>
        <v>4.9710424710424705</v>
      </c>
      <c r="E53" s="28">
        <f>C53*100000/C57</f>
        <v>60.52841897419021</v>
      </c>
      <c r="F53" s="189">
        <v>5</v>
      </c>
      <c r="G53" s="36">
        <v>59</v>
      </c>
      <c r="H53" s="39">
        <f>SUM(G53/G56*100)</f>
        <v>5.3685168334849864</v>
      </c>
      <c r="I53" s="28">
        <f>SUM(G53/G57*100000)</f>
        <v>70.61555217771182</v>
      </c>
      <c r="J53" s="41">
        <v>5</v>
      </c>
      <c r="K53" s="61">
        <f>SUM(C53-G53)</f>
        <v>44</v>
      </c>
      <c r="L53" s="39">
        <f>SUM(K53/K56*100)</f>
        <v>4.5220966084275434</v>
      </c>
      <c r="M53" s="28">
        <f>SUM(K53/K57*100000)</f>
        <v>50.798342126834221</v>
      </c>
      <c r="N53" s="41">
        <v>5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2072</v>
      </c>
      <c r="D56" s="27">
        <f>SUM(C56/C56*100)</f>
        <v>100</v>
      </c>
      <c r="E56" s="30">
        <f>SUM(C56/C57*100000)</f>
        <v>1217.620234121574</v>
      </c>
      <c r="F56" s="12"/>
      <c r="G56" s="38">
        <f>SUM(G9:G55)</f>
        <v>1099</v>
      </c>
      <c r="H56" s="27">
        <f>SUM(G56/G56*100)</f>
        <v>100</v>
      </c>
      <c r="I56" s="30">
        <f>SUM(G56/G57*100000)</f>
        <v>1315.3642685305981</v>
      </c>
      <c r="J56" s="12"/>
      <c r="K56" s="51">
        <f>SUM(K9:K55)</f>
        <v>973</v>
      </c>
      <c r="L56" s="27">
        <f>SUM(K56/K56*100)</f>
        <v>100</v>
      </c>
      <c r="M56" s="30">
        <f>SUM(K56/K57*100000)</f>
        <v>1123.3360656684022</v>
      </c>
      <c r="N56" s="12"/>
    </row>
    <row r="57" spans="1:14">
      <c r="B57" s="17" t="s">
        <v>97</v>
      </c>
      <c r="C57" s="78">
        <v>170168</v>
      </c>
      <c r="G57" s="78">
        <v>83551</v>
      </c>
      <c r="K57" s="79">
        <v>86617</v>
      </c>
    </row>
    <row r="59" spans="1:14">
      <c r="B59" s="17" t="s">
        <v>78</v>
      </c>
      <c r="C59" s="81">
        <v>2072</v>
      </c>
      <c r="E59" s="28"/>
      <c r="G59" s="81">
        <v>1099</v>
      </c>
      <c r="K59" s="81">
        <v>973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90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23</v>
      </c>
      <c r="D9" s="39">
        <f>SUM(C9/C56*100)</f>
        <v>0.55988315481986373</v>
      </c>
      <c r="E9" s="28">
        <f>SUM(C9/C57*100000)</f>
        <v>7.8169341984073846</v>
      </c>
      <c r="F9" s="189">
        <v>11</v>
      </c>
      <c r="G9" s="36">
        <v>13</v>
      </c>
      <c r="H9" s="39">
        <f>SUM(G9/G56*100)</f>
        <v>0.66258919469928645</v>
      </c>
      <c r="I9" s="28">
        <f>SUM(G9/G57*100000)</f>
        <v>9.1562836757548656</v>
      </c>
      <c r="J9" s="41">
        <v>11</v>
      </c>
      <c r="K9" s="58">
        <f>SUM(C9-G9)</f>
        <v>10</v>
      </c>
      <c r="L9" s="39">
        <f>SUM(K9/K56*100)</f>
        <v>0.46598322460391423</v>
      </c>
      <c r="M9" s="28">
        <f>SUM(K9/K57*100000)</f>
        <v>6.5679719416238651</v>
      </c>
      <c r="N9" s="198">
        <v>12</v>
      </c>
    </row>
    <row r="10" spans="1:14">
      <c r="A10" s="9"/>
      <c r="B10" s="7" t="s">
        <v>65</v>
      </c>
      <c r="C10" s="66"/>
      <c r="D10" s="29"/>
      <c r="E10" s="29"/>
      <c r="F10" s="190"/>
      <c r="G10" s="35"/>
      <c r="H10" s="29"/>
      <c r="I10" s="29"/>
      <c r="J10" s="10"/>
      <c r="K10" s="59"/>
      <c r="L10" s="29"/>
      <c r="M10" s="29"/>
      <c r="N10" s="190"/>
    </row>
    <row r="11" spans="1:14">
      <c r="A11" s="11" t="s">
        <v>12</v>
      </c>
      <c r="B11" s="14" t="s">
        <v>13</v>
      </c>
      <c r="C11" s="70">
        <v>1015</v>
      </c>
      <c r="D11" s="30">
        <f>SUM(C11/C56*100)</f>
        <v>24.707887049659202</v>
      </c>
      <c r="E11" s="30">
        <f>SUM(C11/C57*100000)</f>
        <v>344.96470484276068</v>
      </c>
      <c r="F11" s="191">
        <v>2</v>
      </c>
      <c r="G11" s="34">
        <v>594</v>
      </c>
      <c r="H11" s="30">
        <f>SUM(G11/G56*100)</f>
        <v>30.275229357798167</v>
      </c>
      <c r="I11" s="30">
        <f>SUM(G11/G57*100000)</f>
        <v>418.37173103064544</v>
      </c>
      <c r="J11" s="42">
        <v>2</v>
      </c>
      <c r="K11" s="60">
        <f>SUM(C11-G11)</f>
        <v>421</v>
      </c>
      <c r="L11" s="30">
        <f>SUM(K11/K56*100)</f>
        <v>19.617893755824788</v>
      </c>
      <c r="M11" s="30">
        <f>SUM(K11/K57*100000)</f>
        <v>276.51161874236476</v>
      </c>
      <c r="N11" s="191">
        <v>2</v>
      </c>
    </row>
    <row r="12" spans="1:14">
      <c r="A12" s="8" t="s">
        <v>14</v>
      </c>
      <c r="B12" s="6" t="s">
        <v>15</v>
      </c>
      <c r="C12" s="71">
        <v>3</v>
      </c>
      <c r="D12" s="39">
        <f>SUM(C12/C56*100)</f>
        <v>7.3028237585199607E-2</v>
      </c>
      <c r="E12" s="28">
        <f>SUM(C12/C57*100000)</f>
        <v>1.0196001128357459</v>
      </c>
      <c r="F12" s="189">
        <v>15</v>
      </c>
      <c r="G12" s="36">
        <v>2</v>
      </c>
      <c r="H12" s="39">
        <f>SUM(G12/G56*100)</f>
        <v>0.10193679918450561</v>
      </c>
      <c r="I12" s="28">
        <f>SUM(G12/G57*100000)</f>
        <v>1.4086590270392099</v>
      </c>
      <c r="J12" s="41">
        <v>14</v>
      </c>
      <c r="K12" s="61">
        <f>SUM(C12-G12)</f>
        <v>1</v>
      </c>
      <c r="L12" s="39">
        <f>SUM(K12/K56*100)</f>
        <v>4.6598322460391424E-2</v>
      </c>
      <c r="M12" s="28">
        <f>SUM(K12/K57*100000)</f>
        <v>0.65679719416238658</v>
      </c>
      <c r="N12" s="189">
        <v>15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112</v>
      </c>
      <c r="D16" s="39">
        <f>SUM(C16/C56*100)</f>
        <v>2.7263875365141188</v>
      </c>
      <c r="E16" s="28">
        <f>SUM(C16/C57*100000)</f>
        <v>38.065070879201173</v>
      </c>
      <c r="F16" s="41">
        <v>6</v>
      </c>
      <c r="G16" s="36">
        <v>47</v>
      </c>
      <c r="H16" s="39">
        <f>SUM(G16/G56*100)</f>
        <v>2.3955147808358817</v>
      </c>
      <c r="I16" s="28">
        <f>SUM(G16/G57*100000)</f>
        <v>33.103487135421432</v>
      </c>
      <c r="J16" s="41">
        <v>6</v>
      </c>
      <c r="K16" s="61">
        <f>SUM(C16-G16)</f>
        <v>65</v>
      </c>
      <c r="L16" s="39">
        <f>SUM(K16/K56*100)</f>
        <v>3.0288909599254428</v>
      </c>
      <c r="M16" s="28">
        <f>SUM(K16/K57*100000)</f>
        <v>42.691817620555128</v>
      </c>
      <c r="N16" s="189">
        <v>7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  <c r="N17" s="192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90"/>
    </row>
    <row r="19" spans="1:14">
      <c r="A19" s="8" t="s">
        <v>23</v>
      </c>
      <c r="B19" s="6" t="s">
        <v>24</v>
      </c>
      <c r="C19" s="71">
        <v>112</v>
      </c>
      <c r="D19" s="39">
        <f>SUM(C19/C56*100)</f>
        <v>2.7263875365141188</v>
      </c>
      <c r="E19" s="28">
        <f>SUM(C19/C57*100000)</f>
        <v>38.065070879201173</v>
      </c>
      <c r="F19" s="41">
        <v>6</v>
      </c>
      <c r="G19" s="36">
        <v>45</v>
      </c>
      <c r="H19" s="39">
        <f>SUM(G19/G56*100)</f>
        <v>2.2935779816513762</v>
      </c>
      <c r="I19" s="28">
        <f>SUM(G19/G57*100000)</f>
        <v>31.694828108382225</v>
      </c>
      <c r="J19" s="41">
        <v>7</v>
      </c>
      <c r="K19" s="61">
        <f>SUM(C19-G19)</f>
        <v>67</v>
      </c>
      <c r="L19" s="39">
        <f>SUM(K19/K56*100)</f>
        <v>3.1220876048462256</v>
      </c>
      <c r="M19" s="28">
        <f>SUM(K19/K57*100000)</f>
        <v>44.005412008879901</v>
      </c>
      <c r="N19" s="189">
        <v>6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90"/>
    </row>
    <row r="21" spans="1:14">
      <c r="A21" s="8" t="s">
        <v>25</v>
      </c>
      <c r="B21" s="6" t="s">
        <v>26</v>
      </c>
      <c r="C21" s="71">
        <v>83</v>
      </c>
      <c r="D21" s="39">
        <f>SUM(C21/C56*100)</f>
        <v>2.0204479065238559</v>
      </c>
      <c r="E21" s="28">
        <f>SUM(C21/C57*100000)</f>
        <v>28.208936455122299</v>
      </c>
      <c r="F21" s="189">
        <v>8</v>
      </c>
      <c r="G21" s="36">
        <v>40</v>
      </c>
      <c r="H21" s="39">
        <f>SUM(G21/G56*100)</f>
        <v>2.038735983690112</v>
      </c>
      <c r="I21" s="28">
        <f>SUM(G21/G57*100000)</f>
        <v>28.173180540784198</v>
      </c>
      <c r="J21" s="41">
        <v>8</v>
      </c>
      <c r="K21" s="61">
        <f>SUM(C21-G21)</f>
        <v>43</v>
      </c>
      <c r="L21" s="39">
        <f>SUM(K21/K56*100)</f>
        <v>2.0037278657968316</v>
      </c>
      <c r="M21" s="28">
        <f>SUM(K21/K57*100000)</f>
        <v>28.24227934898262</v>
      </c>
      <c r="N21" s="189">
        <v>9</v>
      </c>
    </row>
    <row r="22" spans="1:14">
      <c r="A22" s="9"/>
      <c r="B22" s="7" t="s">
        <v>67</v>
      </c>
      <c r="C22" s="46"/>
      <c r="D22" s="29"/>
      <c r="E22" s="29"/>
      <c r="F22" s="190"/>
      <c r="G22" s="35"/>
      <c r="H22" s="29"/>
      <c r="I22" s="29"/>
      <c r="J22" s="10"/>
      <c r="K22" s="63"/>
      <c r="L22" s="29"/>
      <c r="M22" s="29"/>
      <c r="N22" s="19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189"/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189">
        <v>0</v>
      </c>
    </row>
    <row r="24" spans="1:14">
      <c r="A24" s="9"/>
      <c r="B24" s="44"/>
      <c r="C24" s="46"/>
      <c r="D24" s="29"/>
      <c r="E24" s="29"/>
      <c r="F24" s="190"/>
      <c r="G24" s="35"/>
      <c r="H24" s="29"/>
      <c r="I24" s="29"/>
      <c r="J24" s="10"/>
      <c r="K24" s="63"/>
      <c r="L24" s="29"/>
      <c r="M24" s="29"/>
      <c r="N24" s="19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189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189">
        <v>0</v>
      </c>
    </row>
    <row r="26" spans="1:14">
      <c r="A26" s="9"/>
      <c r="B26" s="7" t="s">
        <v>68</v>
      </c>
      <c r="C26" s="46"/>
      <c r="D26" s="29"/>
      <c r="E26" s="29"/>
      <c r="F26" s="190"/>
      <c r="G26" s="35"/>
      <c r="H26" s="29"/>
      <c r="I26" s="29"/>
      <c r="J26" s="10"/>
      <c r="K26" s="63"/>
      <c r="L26" s="29"/>
      <c r="M26" s="29"/>
      <c r="N26" s="190"/>
    </row>
    <row r="27" spans="1:14">
      <c r="A27" s="8" t="s">
        <v>29</v>
      </c>
      <c r="B27" s="6" t="s">
        <v>30</v>
      </c>
      <c r="C27" s="71">
        <v>2003</v>
      </c>
      <c r="D27" s="39">
        <f>SUM(C27/C56*100)</f>
        <v>48.758519961051604</v>
      </c>
      <c r="E27" s="28">
        <f>SUM(C27/C57*100000)</f>
        <v>680.75300866999964</v>
      </c>
      <c r="F27" s="189">
        <v>1</v>
      </c>
      <c r="G27" s="36">
        <v>842</v>
      </c>
      <c r="H27" s="39">
        <f>SUM(G27/G56*100)</f>
        <v>42.915392456676862</v>
      </c>
      <c r="I27" s="28">
        <f>SUM(G27/G57*100000)</f>
        <v>593.04545038350739</v>
      </c>
      <c r="J27" s="41">
        <v>1</v>
      </c>
      <c r="K27" s="61">
        <f>SUM(C27-G27)</f>
        <v>1161</v>
      </c>
      <c r="L27" s="39">
        <f>SUM(K27/K56*100)</f>
        <v>54.100652376514446</v>
      </c>
      <c r="M27" s="28">
        <f>SUM(K27/K57*100000)</f>
        <v>762.54154242253071</v>
      </c>
      <c r="N27" s="189">
        <v>1</v>
      </c>
    </row>
    <row r="28" spans="1:14">
      <c r="A28" s="9"/>
      <c r="B28" s="7" t="s">
        <v>69</v>
      </c>
      <c r="C28" s="46"/>
      <c r="D28" s="29"/>
      <c r="E28" s="29"/>
      <c r="F28" s="190"/>
      <c r="G28" s="35"/>
      <c r="H28" s="29"/>
      <c r="I28" s="29"/>
      <c r="J28" s="10"/>
      <c r="K28" s="63"/>
      <c r="L28" s="29"/>
      <c r="M28" s="29"/>
      <c r="N28" s="190"/>
    </row>
    <row r="29" spans="1:14">
      <c r="A29" s="8" t="s">
        <v>31</v>
      </c>
      <c r="B29" s="6" t="s">
        <v>32</v>
      </c>
      <c r="C29" s="71">
        <v>167</v>
      </c>
      <c r="D29" s="39">
        <f>SUM(C29/C56*100)</f>
        <v>4.0652385589094457</v>
      </c>
      <c r="E29" s="28">
        <f>SUM(C29/C57*100000)</f>
        <v>56.757739614523182</v>
      </c>
      <c r="F29" s="189">
        <v>5</v>
      </c>
      <c r="G29" s="36">
        <v>88</v>
      </c>
      <c r="H29" s="39">
        <f>SUM(G29/G56*100)</f>
        <v>4.4852191641182468</v>
      </c>
      <c r="I29" s="28">
        <f>SUM(G29/G57*100000)</f>
        <v>61.980997189725237</v>
      </c>
      <c r="J29" s="41">
        <v>5</v>
      </c>
      <c r="K29" s="61">
        <f>SUM(C29-G29)</f>
        <v>79</v>
      </c>
      <c r="L29" s="39">
        <f>SUM(K29/K56*100)</f>
        <v>3.6812674743709231</v>
      </c>
      <c r="M29" s="28">
        <f>SUM(K29/K57*100000)</f>
        <v>51.886978338828534</v>
      </c>
      <c r="N29" s="189">
        <v>4</v>
      </c>
    </row>
    <row r="30" spans="1:14">
      <c r="A30" s="9"/>
      <c r="B30" s="7" t="s">
        <v>70</v>
      </c>
      <c r="C30" s="46"/>
      <c r="D30" s="29"/>
      <c r="E30" s="29"/>
      <c r="F30" s="190"/>
      <c r="G30" s="35"/>
      <c r="H30" s="29"/>
      <c r="I30" s="29"/>
      <c r="J30" s="10"/>
      <c r="K30" s="63"/>
      <c r="L30" s="29"/>
      <c r="M30" s="29"/>
      <c r="N30" s="190"/>
    </row>
    <row r="31" spans="1:14">
      <c r="A31" s="8" t="s">
        <v>33</v>
      </c>
      <c r="B31" s="6" t="s">
        <v>34</v>
      </c>
      <c r="C31" s="71">
        <v>172</v>
      </c>
      <c r="D31" s="39">
        <f>SUM(C31/C56*100)</f>
        <v>4.1869522882181114</v>
      </c>
      <c r="E31" s="28">
        <f>SUM(C31/C57*100000)</f>
        <v>58.45707313591609</v>
      </c>
      <c r="F31" s="189">
        <v>4</v>
      </c>
      <c r="G31" s="36">
        <v>93</v>
      </c>
      <c r="H31" s="39">
        <f>SUM(G31/G56*100)</f>
        <v>4.7400611620795106</v>
      </c>
      <c r="I31" s="28">
        <f>SUM(G31/G57*100000)</f>
        <v>65.502644757323267</v>
      </c>
      <c r="J31" s="41">
        <v>4</v>
      </c>
      <c r="K31" s="61">
        <f>SUM(C31-G31)</f>
        <v>79</v>
      </c>
      <c r="L31" s="39">
        <f>SUM(K31/K56*100)</f>
        <v>3.6812674743709231</v>
      </c>
      <c r="M31" s="28">
        <f>SUM(K31/K57*100000)</f>
        <v>51.886978338828534</v>
      </c>
      <c r="N31" s="189">
        <v>4</v>
      </c>
    </row>
    <row r="32" spans="1:14">
      <c r="A32" s="9"/>
      <c r="B32" s="7" t="s">
        <v>71</v>
      </c>
      <c r="C32" s="46"/>
      <c r="D32" s="29"/>
      <c r="E32" s="29"/>
      <c r="F32" s="190"/>
      <c r="G32" s="35"/>
      <c r="H32" s="29"/>
      <c r="I32" s="29"/>
      <c r="J32" s="10"/>
      <c r="K32" s="63"/>
      <c r="L32" s="29"/>
      <c r="M32" s="29"/>
      <c r="N32" s="19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189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189">
        <v>0</v>
      </c>
    </row>
    <row r="34" spans="1:14">
      <c r="A34" s="9"/>
      <c r="B34" s="7" t="s">
        <v>37</v>
      </c>
      <c r="C34" s="46"/>
      <c r="D34" s="29"/>
      <c r="E34" s="29"/>
      <c r="F34" s="190"/>
      <c r="G34" s="35"/>
      <c r="H34" s="29"/>
      <c r="I34" s="29"/>
      <c r="J34" s="10"/>
      <c r="K34" s="63"/>
      <c r="L34" s="29"/>
      <c r="M34" s="29"/>
      <c r="N34" s="190"/>
    </row>
    <row r="35" spans="1:14">
      <c r="A35" s="8" t="s">
        <v>38</v>
      </c>
      <c r="B35" s="6" t="s">
        <v>39</v>
      </c>
      <c r="C35" s="71">
        <v>16</v>
      </c>
      <c r="D35" s="39">
        <f>SUM(C35/C56*100)</f>
        <v>0.38948393378773127</v>
      </c>
      <c r="E35" s="28">
        <f>SUM(C35/C57*100000)</f>
        <v>5.4378672684573113</v>
      </c>
      <c r="F35" s="189">
        <v>12</v>
      </c>
      <c r="G35" s="36">
        <v>2</v>
      </c>
      <c r="H35" s="39">
        <f>SUM(G35/G56*100)</f>
        <v>0.10193679918450561</v>
      </c>
      <c r="I35" s="28">
        <f>SUM(G35/G57*100000)</f>
        <v>1.4086590270392099</v>
      </c>
      <c r="J35" s="41">
        <v>14</v>
      </c>
      <c r="K35" s="61">
        <f>SUM(C35-G35)</f>
        <v>14</v>
      </c>
      <c r="L35" s="39">
        <f>SUM(K35/K56*100)</f>
        <v>0.65237651444547995</v>
      </c>
      <c r="M35" s="28">
        <f>SUM(K35/K57*100000)</f>
        <v>9.1951607182734119</v>
      </c>
      <c r="N35" s="189">
        <v>11</v>
      </c>
    </row>
    <row r="36" spans="1:14">
      <c r="B36" s="6" t="s">
        <v>40</v>
      </c>
      <c r="C36" s="72"/>
      <c r="D36" s="39"/>
      <c r="E36" s="28"/>
      <c r="F36" s="192"/>
      <c r="G36" s="37"/>
      <c r="H36" s="39"/>
      <c r="I36" s="28"/>
      <c r="K36" s="64"/>
      <c r="L36" s="39"/>
      <c r="M36" s="28"/>
      <c r="N36" s="192"/>
    </row>
    <row r="37" spans="1:14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0"/>
      <c r="K37" s="63"/>
      <c r="L37" s="29"/>
      <c r="M37" s="29"/>
      <c r="N37" s="190"/>
    </row>
    <row r="38" spans="1:14">
      <c r="A38" s="8" t="s">
        <v>42</v>
      </c>
      <c r="B38" s="6" t="s">
        <v>43</v>
      </c>
      <c r="C38" s="71">
        <v>44</v>
      </c>
      <c r="D38" s="39">
        <f>SUM(C38/C56*100)</f>
        <v>1.071080817916261</v>
      </c>
      <c r="E38" s="28">
        <f>SUM(C38/C57*100000)</f>
        <v>14.954134988257605</v>
      </c>
      <c r="F38" s="189">
        <v>10</v>
      </c>
      <c r="G38" s="36">
        <v>24</v>
      </c>
      <c r="H38" s="39">
        <f>SUM(G38/G56*100)</f>
        <v>1.2232415902140672</v>
      </c>
      <c r="I38" s="28">
        <f>SUM(G38/G57*100000)</f>
        <v>16.903908324470521</v>
      </c>
      <c r="J38" s="41">
        <v>9</v>
      </c>
      <c r="K38" s="61">
        <f>SUM(C38-G38)</f>
        <v>20</v>
      </c>
      <c r="L38" s="39">
        <f>SUM(K38/K56*100)</f>
        <v>0.93196644920782845</v>
      </c>
      <c r="M38" s="28">
        <f>SUM(K38/K57*100000)</f>
        <v>13.13594388324773</v>
      </c>
      <c r="N38" s="189">
        <v>10</v>
      </c>
    </row>
    <row r="39" spans="1:14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0"/>
      <c r="K39" s="63"/>
      <c r="L39" s="29"/>
      <c r="M39" s="29"/>
      <c r="N39" s="190"/>
    </row>
    <row r="40" spans="1:14">
      <c r="A40" s="8" t="s">
        <v>44</v>
      </c>
      <c r="B40" s="6" t="s">
        <v>45</v>
      </c>
      <c r="C40" s="71">
        <v>1</v>
      </c>
      <c r="D40" s="39">
        <f>SUM(C40/C56*100)</f>
        <v>2.4342745861733205E-2</v>
      </c>
      <c r="E40" s="28">
        <f>SUM(C40/C57*100000)</f>
        <v>0.33986670427858195</v>
      </c>
      <c r="F40" s="189">
        <v>16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1</v>
      </c>
      <c r="L40" s="39">
        <f>SUM(K40/K56*100)</f>
        <v>4.6598322460391424E-2</v>
      </c>
      <c r="M40" s="28">
        <f>SUM(K40/K57*100000)</f>
        <v>0.65679719416238658</v>
      </c>
      <c r="N40" s="189">
        <v>15</v>
      </c>
    </row>
    <row r="41" spans="1:14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0"/>
      <c r="K41" s="63"/>
      <c r="L41" s="29"/>
      <c r="M41" s="29"/>
      <c r="N41" s="190"/>
    </row>
    <row r="42" spans="1:14">
      <c r="A42" s="8" t="s">
        <v>47</v>
      </c>
      <c r="B42" s="6" t="s">
        <v>48</v>
      </c>
      <c r="C42" s="71">
        <v>10</v>
      </c>
      <c r="D42" s="39">
        <f>SUM(C42/C56*100)</f>
        <v>0.24342745861733206</v>
      </c>
      <c r="E42" s="28">
        <f>SUM(C42/C57*100000)</f>
        <v>3.398667042785819</v>
      </c>
      <c r="F42" s="189">
        <v>13</v>
      </c>
      <c r="G42" s="36">
        <v>3</v>
      </c>
      <c r="H42" s="39">
        <f>SUM(G42/G56*100)</f>
        <v>0.1529051987767584</v>
      </c>
      <c r="I42" s="28">
        <f>SUM(G42/G57*100000)</f>
        <v>2.1129885405588151</v>
      </c>
      <c r="J42" s="41">
        <v>13</v>
      </c>
      <c r="K42" s="61">
        <f>SUM(C42-G42)</f>
        <v>7</v>
      </c>
      <c r="L42" s="39">
        <f>SUM(K42/K56*100)</f>
        <v>0.32618825722273997</v>
      </c>
      <c r="M42" s="28">
        <f>SUM(K42/K57*100000)</f>
        <v>4.5975803591367059</v>
      </c>
      <c r="N42" s="189">
        <v>13</v>
      </c>
    </row>
    <row r="43" spans="1:14">
      <c r="B43" s="6" t="s">
        <v>49</v>
      </c>
      <c r="C43" s="72"/>
      <c r="D43" s="39"/>
      <c r="E43" s="28"/>
      <c r="F43" s="192"/>
      <c r="G43" s="37"/>
      <c r="H43" s="39"/>
      <c r="I43" s="28"/>
      <c r="K43" s="64"/>
      <c r="L43" s="39"/>
      <c r="M43" s="28"/>
      <c r="N43" s="192"/>
    </row>
    <row r="44" spans="1:14">
      <c r="A44" s="9"/>
      <c r="B44" s="7" t="s">
        <v>50</v>
      </c>
      <c r="C44" s="46"/>
      <c r="D44" s="29"/>
      <c r="E44" s="29"/>
      <c r="F44" s="190"/>
      <c r="G44" s="35"/>
      <c r="H44" s="29"/>
      <c r="I44" s="29"/>
      <c r="J44" s="10"/>
      <c r="K44" s="63"/>
      <c r="L44" s="29"/>
      <c r="M44" s="29"/>
      <c r="N44" s="190"/>
    </row>
    <row r="45" spans="1:14">
      <c r="A45" s="8" t="s">
        <v>51</v>
      </c>
      <c r="B45" s="6" t="s">
        <v>52</v>
      </c>
      <c r="C45" s="71">
        <v>9</v>
      </c>
      <c r="D45" s="39">
        <f>SUM(C45/C56*100)</f>
        <v>0.21908471275559885</v>
      </c>
      <c r="E45" s="28">
        <f>SUM(C45/C57*100000)</f>
        <v>3.0588003385072371</v>
      </c>
      <c r="F45" s="189">
        <v>14</v>
      </c>
      <c r="G45" s="36">
        <v>6</v>
      </c>
      <c r="H45" s="39">
        <f>SUM(G45/G56*100)</f>
        <v>0.3058103975535168</v>
      </c>
      <c r="I45" s="28">
        <f>SUM(G45/G57*100000)</f>
        <v>4.2259770811176303</v>
      </c>
      <c r="J45" s="41">
        <v>12</v>
      </c>
      <c r="K45" s="61">
        <f>SUM(C45-G45)</f>
        <v>3</v>
      </c>
      <c r="L45" s="39">
        <f>SUM(K45/K56*100)</f>
        <v>0.13979496738117428</v>
      </c>
      <c r="M45" s="28">
        <f>SUM(K45/K57*100000)</f>
        <v>1.9703915824871594</v>
      </c>
      <c r="N45" s="189">
        <v>14</v>
      </c>
    </row>
    <row r="46" spans="1:14">
      <c r="B46" s="6" t="s">
        <v>53</v>
      </c>
      <c r="C46" s="72"/>
      <c r="D46" s="39"/>
      <c r="E46" s="28"/>
      <c r="F46" s="192"/>
      <c r="G46" s="37"/>
      <c r="H46" s="39"/>
      <c r="I46" s="28"/>
      <c r="K46" s="64"/>
      <c r="L46" s="39"/>
      <c r="M46" s="28"/>
      <c r="N46" s="192"/>
    </row>
    <row r="47" spans="1:14">
      <c r="B47" s="6" t="s">
        <v>54</v>
      </c>
      <c r="C47" s="72"/>
      <c r="D47" s="39"/>
      <c r="E47" s="28"/>
      <c r="F47" s="192"/>
      <c r="G47" s="37"/>
      <c r="H47" s="39"/>
      <c r="I47" s="28"/>
      <c r="K47" s="64"/>
      <c r="L47" s="39"/>
      <c r="M47" s="28"/>
      <c r="N47" s="192"/>
    </row>
    <row r="48" spans="1:14">
      <c r="A48" s="9"/>
      <c r="B48" s="7" t="s">
        <v>55</v>
      </c>
      <c r="C48" s="46"/>
      <c r="D48" s="29"/>
      <c r="E48" s="29"/>
      <c r="F48" s="190"/>
      <c r="G48" s="35"/>
      <c r="H48" s="29"/>
      <c r="I48" s="29"/>
      <c r="J48" s="10"/>
      <c r="K48" s="63"/>
      <c r="L48" s="29"/>
      <c r="M48" s="29"/>
      <c r="N48" s="190"/>
    </row>
    <row r="49" spans="1:14">
      <c r="A49" s="8" t="s">
        <v>56</v>
      </c>
      <c r="B49" s="6" t="s">
        <v>57</v>
      </c>
      <c r="C49" s="71">
        <v>68</v>
      </c>
      <c r="D49" s="39">
        <f>SUM(C49/C56*100)</f>
        <v>1.6553067185978578</v>
      </c>
      <c r="E49" s="28">
        <f>SUM(C49/C57*100000)</f>
        <v>23.110935890943573</v>
      </c>
      <c r="F49" s="189">
        <v>9</v>
      </c>
      <c r="G49" s="36">
        <v>18</v>
      </c>
      <c r="H49" s="39">
        <f>SUM(G49/G56*100)</f>
        <v>0.91743119266055051</v>
      </c>
      <c r="I49" s="28">
        <f>SUM(G49/G57*100000)</f>
        <v>12.677931243352891</v>
      </c>
      <c r="J49" s="41">
        <v>10</v>
      </c>
      <c r="K49" s="61">
        <v>50</v>
      </c>
      <c r="L49" s="39">
        <f>SUM(K49/K56*100)</f>
        <v>2.3299161230195713</v>
      </c>
      <c r="M49" s="28">
        <f>SUM(K49/K57*100000)</f>
        <v>32.839859708119327</v>
      </c>
      <c r="N49" s="189">
        <v>8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  <c r="N50" s="192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270</v>
      </c>
      <c r="D53" s="39">
        <f>SUM(C53/C56*100)</f>
        <v>6.5725413826679651</v>
      </c>
      <c r="E53" s="28">
        <f>SUM(C53/C57*100000)</f>
        <v>91.764010155217122</v>
      </c>
      <c r="F53" s="41">
        <v>3</v>
      </c>
      <c r="G53" s="36">
        <v>145</v>
      </c>
      <c r="H53" s="39">
        <f>SUM(G53/G56*100)</f>
        <v>7.3904179408766559</v>
      </c>
      <c r="I53" s="28">
        <f>SUM(G53/G57*100000)</f>
        <v>102.12777946034272</v>
      </c>
      <c r="J53" s="41">
        <v>3</v>
      </c>
      <c r="K53" s="61">
        <f>SUM(C53-G53)</f>
        <v>125</v>
      </c>
      <c r="L53" s="39">
        <f>SUM(K53/K56*100)</f>
        <v>5.8247903075489287</v>
      </c>
      <c r="M53" s="28">
        <f>SUM(K53/K57*100000)</f>
        <v>82.099649270298315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4108</v>
      </c>
      <c r="D56" s="27">
        <f>SUM(C56/C56*100)</f>
        <v>100</v>
      </c>
      <c r="E56" s="30">
        <f>SUM(C56/C57*100000)</f>
        <v>1396.1724211764147</v>
      </c>
      <c r="F56" s="12"/>
      <c r="G56" s="38">
        <f>SUM(G9:G55)</f>
        <v>1962</v>
      </c>
      <c r="H56" s="27">
        <f>SUM(G56/G56*100)</f>
        <v>100</v>
      </c>
      <c r="I56" s="30">
        <f>SUM(G56/G57*100000)</f>
        <v>1381.8945055254651</v>
      </c>
      <c r="J56" s="12"/>
      <c r="K56" s="51">
        <f>SUM(K9:K55)</f>
        <v>2146</v>
      </c>
      <c r="L56" s="27">
        <f>SUM(K56/K56*100)</f>
        <v>100</v>
      </c>
      <c r="M56" s="30">
        <f>SUM(K56/K57*100000)</f>
        <v>1409.4867786724815</v>
      </c>
      <c r="N56" s="12"/>
    </row>
    <row r="57" spans="1:14">
      <c r="B57" s="17" t="s">
        <v>97</v>
      </c>
      <c r="C57" s="78">
        <v>294233</v>
      </c>
      <c r="G57" s="78">
        <v>141979</v>
      </c>
      <c r="K57" s="79">
        <v>152254</v>
      </c>
    </row>
    <row r="59" spans="1:14">
      <c r="B59" s="17" t="s">
        <v>78</v>
      </c>
      <c r="C59" s="81">
        <v>4108</v>
      </c>
      <c r="E59" s="28"/>
      <c r="G59" s="81">
        <v>1962</v>
      </c>
      <c r="K59" s="81">
        <v>2146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91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81">
        <v>9</v>
      </c>
      <c r="D9" s="39">
        <f>SUM(C9/C56*100)</f>
        <v>0.56461731493099121</v>
      </c>
      <c r="E9" s="28">
        <f>SUM(C9/C57*100000)</f>
        <v>8.627714135071658</v>
      </c>
      <c r="F9" s="41">
        <v>11</v>
      </c>
      <c r="G9" s="36">
        <v>5</v>
      </c>
      <c r="H9" s="39">
        <f>SUM(G9/G56*100)</f>
        <v>0.63451776649746194</v>
      </c>
      <c r="I9" s="28">
        <f>SUM(G9/G57*100000)</f>
        <v>9.7616212100505653</v>
      </c>
      <c r="J9" s="189">
        <v>10</v>
      </c>
      <c r="K9" s="58">
        <f>SUM(C9-G9)</f>
        <v>4</v>
      </c>
      <c r="L9" s="39">
        <f>SUM(K9/K56*100)</f>
        <v>0.49627791563275436</v>
      </c>
      <c r="M9" s="28">
        <f>SUM(K9/K57*100000)</f>
        <v>7.5338079632350166</v>
      </c>
      <c r="N9" s="77">
        <v>11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401</v>
      </c>
      <c r="D11" s="30">
        <f>SUM(C11/C56*100)</f>
        <v>25.156838143036385</v>
      </c>
      <c r="E11" s="30">
        <f>SUM(C11/C57*100000)</f>
        <v>384.41259646263723</v>
      </c>
      <c r="F11" s="42">
        <v>2</v>
      </c>
      <c r="G11" s="34">
        <v>232</v>
      </c>
      <c r="H11" s="30">
        <f>SUM(G11/G56*100)</f>
        <v>29.441624365482234</v>
      </c>
      <c r="I11" s="30">
        <f>SUM(G11/G57*100000)</f>
        <v>452.93922414634625</v>
      </c>
      <c r="J11" s="42">
        <v>2</v>
      </c>
      <c r="K11" s="60">
        <v>169</v>
      </c>
      <c r="L11" s="30">
        <f>SUM(K11/K56*100)</f>
        <v>20.967741935483872</v>
      </c>
      <c r="M11" s="30">
        <f>SUM(K11/K57*100000)</f>
        <v>318.30338644667944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51</v>
      </c>
      <c r="D16" s="39">
        <f>SUM(C16/C56*100)</f>
        <v>3.1994981179422837</v>
      </c>
      <c r="E16" s="28">
        <f>SUM(C16/C57*100000)</f>
        <v>48.890380098739399</v>
      </c>
      <c r="F16" s="41">
        <v>6</v>
      </c>
      <c r="G16" s="36">
        <v>15</v>
      </c>
      <c r="H16" s="39">
        <f>SUM(G16/G56*100)</f>
        <v>1.9035532994923861</v>
      </c>
      <c r="I16" s="28">
        <f>SUM(G16/G57*100000)</f>
        <v>29.284863630151698</v>
      </c>
      <c r="J16" s="41">
        <v>7</v>
      </c>
      <c r="K16" s="61">
        <f>SUM(C16-G16)</f>
        <v>36</v>
      </c>
      <c r="L16" s="39">
        <f>SUM(K16/K56*100)</f>
        <v>4.4665012406947886</v>
      </c>
      <c r="M16" s="28">
        <f>SUM(K16/K57*100000)</f>
        <v>67.804271669115153</v>
      </c>
      <c r="N16" s="41">
        <v>4</v>
      </c>
    </row>
    <row r="17" spans="1:16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6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6">
      <c r="A19" s="8" t="s">
        <v>23</v>
      </c>
      <c r="B19" s="6" t="s">
        <v>24</v>
      </c>
      <c r="C19" s="71">
        <v>29</v>
      </c>
      <c r="D19" s="39">
        <f>SUM(C19/C56*100)</f>
        <v>1.8193224592220829</v>
      </c>
      <c r="E19" s="28">
        <f>SUM(C19/C57*100000)</f>
        <v>27.800412213008673</v>
      </c>
      <c r="F19" s="41">
        <v>9</v>
      </c>
      <c r="G19" s="36">
        <v>9</v>
      </c>
      <c r="H19" s="39">
        <f>SUM(G19/G56*100)</f>
        <v>1.1421319796954315</v>
      </c>
      <c r="I19" s="28">
        <f>SUM(G19/G57*100000)</f>
        <v>17.570918178091016</v>
      </c>
      <c r="J19" s="189">
        <v>9</v>
      </c>
      <c r="K19" s="61">
        <f>SUM(C19-G19)</f>
        <v>20</v>
      </c>
      <c r="L19" s="39">
        <f>SUM(K19/K56*100)</f>
        <v>2.481389578163772</v>
      </c>
      <c r="M19" s="28">
        <f>SUM(K19/K57*100000)</f>
        <v>37.669039816175086</v>
      </c>
      <c r="N19" s="41">
        <v>8</v>
      </c>
    </row>
    <row r="20" spans="1:16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6">
      <c r="A21" s="8" t="s">
        <v>25</v>
      </c>
      <c r="B21" s="6" t="s">
        <v>26</v>
      </c>
      <c r="C21" s="71">
        <v>32</v>
      </c>
      <c r="D21" s="39">
        <f>SUM(C21/C56*100)</f>
        <v>2.0075282308657463</v>
      </c>
      <c r="E21" s="28">
        <f>SUM(C21/C57*100000)</f>
        <v>30.676316924699229</v>
      </c>
      <c r="F21" s="41">
        <v>8</v>
      </c>
      <c r="G21" s="36">
        <v>18</v>
      </c>
      <c r="H21" s="39">
        <f>SUM(G21/G56*100)</f>
        <v>2.2842639593908629</v>
      </c>
      <c r="I21" s="28">
        <f>SUM(G21/G57*100000)</f>
        <v>35.141836356182033</v>
      </c>
      <c r="J21" s="41">
        <v>6</v>
      </c>
      <c r="K21" s="61">
        <f>SUM(C21-G21)</f>
        <v>14</v>
      </c>
      <c r="L21" s="39">
        <f>SUM(K21/K56*100)</f>
        <v>1.7369727047146404</v>
      </c>
      <c r="M21" s="28">
        <f>SUM(K21/K57*100000)</f>
        <v>26.36832787132256</v>
      </c>
      <c r="N21" s="41">
        <v>9</v>
      </c>
    </row>
    <row r="22" spans="1:16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6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/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6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6">
      <c r="A25" s="8" t="s">
        <v>27</v>
      </c>
      <c r="B25" s="6" t="s">
        <v>28</v>
      </c>
      <c r="C25" s="71">
        <v>1</v>
      </c>
      <c r="D25" s="39">
        <f>SUM(C25/C56*100)</f>
        <v>6.2735257214554571E-2</v>
      </c>
      <c r="E25" s="28">
        <f>SUM(C25/C57*100000)</f>
        <v>0.95863490389685091</v>
      </c>
      <c r="F25" s="189">
        <v>14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1</v>
      </c>
      <c r="L25" s="39">
        <f>SUM(K25/K56*100)</f>
        <v>0.12406947890818859</v>
      </c>
      <c r="M25" s="28">
        <f>SUM(K25/K57*100000)</f>
        <v>1.8834519908087541</v>
      </c>
      <c r="N25" s="41">
        <v>13</v>
      </c>
    </row>
    <row r="26" spans="1:16">
      <c r="A26" s="9"/>
      <c r="B26" s="7" t="s">
        <v>68</v>
      </c>
      <c r="C26" s="46"/>
      <c r="D26" s="29"/>
      <c r="E26" s="29"/>
      <c r="F26" s="190"/>
      <c r="G26" s="35"/>
      <c r="H26" s="29"/>
      <c r="I26" s="29"/>
      <c r="J26" s="10"/>
      <c r="K26" s="63"/>
      <c r="L26" s="29"/>
      <c r="M26" s="29"/>
      <c r="N26" s="10"/>
    </row>
    <row r="27" spans="1:16">
      <c r="A27" s="8" t="s">
        <v>29</v>
      </c>
      <c r="B27" s="6" t="s">
        <v>30</v>
      </c>
      <c r="C27" s="71">
        <v>769</v>
      </c>
      <c r="D27" s="39">
        <f>SUM(C27/C56*100)</f>
        <v>48.243412797992477</v>
      </c>
      <c r="E27" s="28">
        <f>SUM(C27/C57*100000)</f>
        <v>737.19024109667839</v>
      </c>
      <c r="F27" s="189">
        <v>1</v>
      </c>
      <c r="G27" s="36">
        <v>347</v>
      </c>
      <c r="H27" s="39">
        <f>SUM(G27/G56*100)</f>
        <v>44.035532994923862</v>
      </c>
      <c r="I27" s="28">
        <f>SUM(G27/G57*100000)</f>
        <v>677.45651197750919</v>
      </c>
      <c r="J27" s="41">
        <v>1</v>
      </c>
      <c r="K27" s="61">
        <f>SUM(C27-G27)</f>
        <v>422</v>
      </c>
      <c r="L27" s="39">
        <f>SUM(K27/K56*100)</f>
        <v>52.357320099255574</v>
      </c>
      <c r="M27" s="28">
        <f>SUM(K27/K57*100000)</f>
        <v>794.8167401212944</v>
      </c>
      <c r="N27" s="41">
        <v>1</v>
      </c>
    </row>
    <row r="28" spans="1:16">
      <c r="A28" s="9"/>
      <c r="B28" s="7" t="s">
        <v>69</v>
      </c>
      <c r="C28" s="46"/>
      <c r="D28" s="29"/>
      <c r="E28" s="29"/>
      <c r="F28" s="190"/>
      <c r="G28" s="35"/>
      <c r="H28" s="29"/>
      <c r="I28" s="29"/>
      <c r="J28" s="10"/>
      <c r="K28" s="63"/>
      <c r="L28" s="29"/>
      <c r="M28" s="29"/>
      <c r="N28" s="10"/>
    </row>
    <row r="29" spans="1:16">
      <c r="A29" s="8" t="s">
        <v>31</v>
      </c>
      <c r="B29" s="6" t="s">
        <v>32</v>
      </c>
      <c r="C29" s="71">
        <v>81</v>
      </c>
      <c r="D29" s="39">
        <f>SUM(C29/C56*100)</f>
        <v>5.0815558343789213</v>
      </c>
      <c r="E29" s="28">
        <f>SUM(C29/C57*100000)</f>
        <v>77.64942721564492</v>
      </c>
      <c r="F29" s="189">
        <v>4</v>
      </c>
      <c r="G29" s="36">
        <v>53</v>
      </c>
      <c r="H29" s="39">
        <f>SUM(G29/G56*100)</f>
        <v>6.7258883248730958</v>
      </c>
      <c r="I29" s="28">
        <f>SUM(G29/G57*100000)</f>
        <v>103.473184826536</v>
      </c>
      <c r="J29" s="41">
        <v>3</v>
      </c>
      <c r="K29" s="61">
        <f>SUM(C29-G29)</f>
        <v>28</v>
      </c>
      <c r="L29" s="39">
        <f>SUM(K29/K56*100)</f>
        <v>3.4739454094292808</v>
      </c>
      <c r="M29" s="28">
        <f>SUM(K29/K57*100000)</f>
        <v>52.736655742645119</v>
      </c>
      <c r="N29" s="41">
        <v>6</v>
      </c>
      <c r="P29" s="135"/>
    </row>
    <row r="30" spans="1:16">
      <c r="A30" s="9"/>
      <c r="B30" s="7" t="s">
        <v>70</v>
      </c>
      <c r="C30" s="46"/>
      <c r="D30" s="29"/>
      <c r="E30" s="29"/>
      <c r="F30" s="190"/>
      <c r="G30" s="35"/>
      <c r="H30" s="29"/>
      <c r="I30" s="29"/>
      <c r="J30" s="10"/>
      <c r="K30" s="63"/>
      <c r="L30" s="29"/>
      <c r="M30" s="29"/>
      <c r="N30" s="10"/>
      <c r="P30" s="135"/>
    </row>
    <row r="31" spans="1:16">
      <c r="A31" s="8" t="s">
        <v>33</v>
      </c>
      <c r="B31" s="6" t="s">
        <v>34</v>
      </c>
      <c r="C31" s="71">
        <v>71</v>
      </c>
      <c r="D31" s="39">
        <f>SUM(C31/C56*100)</f>
        <v>4.4542032622333751</v>
      </c>
      <c r="E31" s="28">
        <f>SUM(C31/C57*100000)</f>
        <v>68.063078176676413</v>
      </c>
      <c r="F31" s="189">
        <v>5</v>
      </c>
      <c r="G31" s="36">
        <v>37</v>
      </c>
      <c r="H31" s="39">
        <f>SUM(G31/G56*100)</f>
        <v>4.6954314720812187</v>
      </c>
      <c r="I31" s="28">
        <f>SUM(G31/G57*100000)</f>
        <v>72.235996954374187</v>
      </c>
      <c r="J31" s="41">
        <v>5</v>
      </c>
      <c r="K31" s="61">
        <f>SUM(C31-G31)</f>
        <v>34</v>
      </c>
      <c r="L31" s="39">
        <f>SUM(K31/K56*100)</f>
        <v>4.2183622828784122</v>
      </c>
      <c r="M31" s="28">
        <f>SUM(K31/K57*100000)</f>
        <v>64.03736768749765</v>
      </c>
      <c r="N31" s="41">
        <v>5</v>
      </c>
    </row>
    <row r="32" spans="1:16">
      <c r="A32" s="9"/>
      <c r="B32" s="7" t="s">
        <v>71</v>
      </c>
      <c r="C32" s="46"/>
      <c r="D32" s="29"/>
      <c r="E32" s="29"/>
      <c r="F32" s="19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189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9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2</v>
      </c>
      <c r="D35" s="39">
        <f>SUM(C35/C56*100)</f>
        <v>0.12547051442910914</v>
      </c>
      <c r="E35" s="28">
        <f>SUM(C35/C57*100000)</f>
        <v>1.9172698077937018</v>
      </c>
      <c r="F35" s="189">
        <v>12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f>SUM(C35-G35)</f>
        <v>2</v>
      </c>
      <c r="L35" s="39">
        <f>SUM(K35/K56*100)</f>
        <v>0.24813895781637718</v>
      </c>
      <c r="M35" s="28">
        <f>SUM(K35/K57*100000)</f>
        <v>3.7669039816175083</v>
      </c>
      <c r="N35" s="41">
        <v>12</v>
      </c>
    </row>
    <row r="36" spans="1:14">
      <c r="B36" s="6" t="s">
        <v>40</v>
      </c>
      <c r="C36" s="72"/>
      <c r="D36" s="39"/>
      <c r="E36" s="28"/>
      <c r="F36" s="192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37</v>
      </c>
      <c r="D38" s="39">
        <f>SUM(C38/C56*100)</f>
        <v>2.3212045169385194</v>
      </c>
      <c r="E38" s="28">
        <f>SUM(C38/C57*100000)</f>
        <v>35.469491444183483</v>
      </c>
      <c r="F38" s="189">
        <v>7</v>
      </c>
      <c r="G38" s="36">
        <v>15</v>
      </c>
      <c r="H38" s="39">
        <f>SUM(G38/G56*100)</f>
        <v>1.9035532994923861</v>
      </c>
      <c r="I38" s="28">
        <f>SUM(G38/G57*100000)</f>
        <v>29.284863630151698</v>
      </c>
      <c r="J38" s="41">
        <v>7</v>
      </c>
      <c r="K38" s="61">
        <f>SUM(C38-G38)</f>
        <v>22</v>
      </c>
      <c r="L38" s="39">
        <f>SUM(K38/K56*100)</f>
        <v>2.7295285359801489</v>
      </c>
      <c r="M38" s="28">
        <f>SUM(K38/K57*100000)</f>
        <v>41.435943797792596</v>
      </c>
      <c r="N38" s="41">
        <v>7</v>
      </c>
    </row>
    <row r="39" spans="1:14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189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2</v>
      </c>
      <c r="D42" s="39">
        <f>SUM(C42/C56*100)</f>
        <v>0.12547051442910914</v>
      </c>
      <c r="E42" s="28">
        <f>SUM(C42/C57*100000)</f>
        <v>1.9172698077937018</v>
      </c>
      <c r="F42" s="189">
        <v>12</v>
      </c>
      <c r="G42" s="36">
        <v>1</v>
      </c>
      <c r="H42" s="39">
        <f>SUM(G42/G56*100)</f>
        <v>0.12690355329949238</v>
      </c>
      <c r="I42" s="28">
        <f>SUM(G42/G57*100000)</f>
        <v>1.952324242010113</v>
      </c>
      <c r="J42" s="189">
        <v>12</v>
      </c>
      <c r="K42" s="61">
        <f>SUM(C42-G42)</f>
        <v>1</v>
      </c>
      <c r="L42" s="39">
        <f>SUM(K42/K56*100)</f>
        <v>0.12406947890818859</v>
      </c>
      <c r="M42" s="28">
        <f>SUM(K42/K57*100000)</f>
        <v>1.8834519908087541</v>
      </c>
      <c r="N42" s="41">
        <v>13</v>
      </c>
    </row>
    <row r="43" spans="1:14">
      <c r="B43" s="6" t="s">
        <v>49</v>
      </c>
      <c r="C43" s="72"/>
      <c r="D43" s="39"/>
      <c r="E43" s="28"/>
      <c r="F43" s="192"/>
      <c r="G43" s="37"/>
      <c r="H43" s="39"/>
      <c r="I43" s="28"/>
      <c r="J43" s="192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90"/>
      <c r="G44" s="35"/>
      <c r="H44" s="29"/>
      <c r="I44" s="29"/>
      <c r="J44" s="19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1</v>
      </c>
      <c r="D45" s="39">
        <f>SUM(C45/C56*100)</f>
        <v>6.2735257214554571E-2</v>
      </c>
      <c r="E45" s="28">
        <f>SUM(C45/C57*100000)</f>
        <v>0.95863490389685091</v>
      </c>
      <c r="F45" s="189">
        <v>14</v>
      </c>
      <c r="G45" s="36">
        <v>0</v>
      </c>
      <c r="H45" s="39">
        <f>SUM(G45/G56*100)</f>
        <v>0</v>
      </c>
      <c r="I45" s="28">
        <f>SUM(G45/G57*100000)</f>
        <v>0</v>
      </c>
      <c r="J45" s="189">
        <v>0</v>
      </c>
      <c r="K45" s="61">
        <f>SUM(C45-G45)</f>
        <v>1</v>
      </c>
      <c r="L45" s="39">
        <f>SUM(K45/K56*100)</f>
        <v>0.12406947890818859</v>
      </c>
      <c r="M45" s="28">
        <f>SUM(K45/K57*100000)</f>
        <v>1.8834519908087541</v>
      </c>
      <c r="N45" s="41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J46" s="192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J47" s="192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9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10</v>
      </c>
      <c r="D49" s="39">
        <f>SUM(C49/C56*100)</f>
        <v>0.62735257214554585</v>
      </c>
      <c r="E49" s="28">
        <f>SUM(C49/C57*100000)</f>
        <v>9.5863490389685087</v>
      </c>
      <c r="F49" s="41">
        <v>10</v>
      </c>
      <c r="G49" s="36">
        <v>4</v>
      </c>
      <c r="H49" s="39">
        <f>SUM(G49/G56*100)</f>
        <v>0.50761421319796951</v>
      </c>
      <c r="I49" s="28">
        <f>SUM(G49/G57*100000)</f>
        <v>7.809296968040452</v>
      </c>
      <c r="J49" s="189">
        <v>11</v>
      </c>
      <c r="K49" s="61">
        <f>SUM(C49-G49)</f>
        <v>6</v>
      </c>
      <c r="L49" s="39">
        <f>SUM(K49/K56*100)</f>
        <v>0.74441687344913154</v>
      </c>
      <c r="M49" s="28">
        <f>SUM(K49/K57*100000)</f>
        <v>11.300711944852527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98</v>
      </c>
      <c r="D53" s="39">
        <f>SUM(C53/C56*100)</f>
        <v>6.1480552070263492</v>
      </c>
      <c r="E53" s="28">
        <f>SUM(C53/C57*100000)</f>
        <v>93.946220581891382</v>
      </c>
      <c r="F53" s="41">
        <v>3</v>
      </c>
      <c r="G53" s="36">
        <v>52</v>
      </c>
      <c r="H53" s="39">
        <f>SUM(G53/G56*100)</f>
        <v>6.5989847715736047</v>
      </c>
      <c r="I53" s="28">
        <f>SUM(G53/G57*100000)</f>
        <v>101.52086058452588</v>
      </c>
      <c r="J53" s="41">
        <v>4</v>
      </c>
      <c r="K53" s="61">
        <f>SUM(C53-G53)</f>
        <v>46</v>
      </c>
      <c r="L53" s="39">
        <f>SUM(K53/K56*100)</f>
        <v>5.7071960297766751</v>
      </c>
      <c r="M53" s="28">
        <f>SUM(K53/K57*100000)</f>
        <v>86.638791577202696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1594</v>
      </c>
      <c r="D56" s="27">
        <f>SUM(C56/C56*100)</f>
        <v>100</v>
      </c>
      <c r="E56" s="30">
        <f>SUM(C56/C57*100000)</f>
        <v>1528.0640368115803</v>
      </c>
      <c r="F56" s="12"/>
      <c r="G56" s="38">
        <f>SUM(G9:G55)</f>
        <v>788</v>
      </c>
      <c r="H56" s="27">
        <f>SUM(G56/G56*100)</f>
        <v>100</v>
      </c>
      <c r="I56" s="30">
        <f>SUM(G56/G57*100000)</f>
        <v>1538.431502703969</v>
      </c>
      <c r="J56" s="12"/>
      <c r="K56" s="51">
        <f>SUM(K9:K55)</f>
        <v>806</v>
      </c>
      <c r="L56" s="27">
        <f>SUM(K56/K56*100)</f>
        <v>100</v>
      </c>
      <c r="M56" s="30">
        <f>SUM(K56/K57*100000)</f>
        <v>1518.062304591856</v>
      </c>
      <c r="N56" s="12"/>
    </row>
    <row r="57" spans="1:14">
      <c r="B57" s="17" t="s">
        <v>97</v>
      </c>
      <c r="C57" s="78">
        <v>104315</v>
      </c>
      <c r="G57" s="78">
        <v>51221</v>
      </c>
      <c r="K57" s="79">
        <v>53094</v>
      </c>
    </row>
    <row r="59" spans="1:14">
      <c r="B59" s="17" t="s">
        <v>78</v>
      </c>
      <c r="C59" s="81">
        <v>1594</v>
      </c>
      <c r="E59" s="28"/>
      <c r="G59" s="81">
        <v>788</v>
      </c>
      <c r="K59" s="81">
        <v>806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9">
      <c r="A1" s="164" t="s">
        <v>92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9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9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9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9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9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9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  <c r="R7" s="16"/>
    </row>
    <row r="8" spans="1:19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R8" s="16"/>
    </row>
    <row r="9" spans="1:19">
      <c r="A9" s="8" t="s">
        <v>10</v>
      </c>
      <c r="B9" s="6" t="s">
        <v>11</v>
      </c>
      <c r="C9" s="162">
        <v>12</v>
      </c>
      <c r="D9" s="39">
        <f>SUM(C9/C56*100)</f>
        <v>0.5</v>
      </c>
      <c r="E9" s="28">
        <f>SUM(C9/C57*100000)</f>
        <v>7.091192738618636</v>
      </c>
      <c r="F9" s="41">
        <v>11</v>
      </c>
      <c r="G9" s="36">
        <v>5</v>
      </c>
      <c r="H9" s="39">
        <f>SUM(G9/G56*100)</f>
        <v>0.42480883602378933</v>
      </c>
      <c r="I9" s="28">
        <f>SUM(G9/G57*100000)</f>
        <v>6.1070194081076794</v>
      </c>
      <c r="J9" s="41">
        <v>11</v>
      </c>
      <c r="K9" s="58">
        <f>SUM(C9-G9)</f>
        <v>7</v>
      </c>
      <c r="L9" s="39">
        <f>SUM(K9/K56*100)</f>
        <v>0.57236304170073582</v>
      </c>
      <c r="M9" s="28">
        <f>SUM(K9/K57*100000)</f>
        <v>8.0136460944923353</v>
      </c>
      <c r="N9" s="77">
        <v>11</v>
      </c>
      <c r="S9" s="32"/>
    </row>
    <row r="10" spans="1:19">
      <c r="A10" s="9"/>
      <c r="B10" s="7" t="s">
        <v>65</v>
      </c>
      <c r="C10" s="138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S10" s="32"/>
    </row>
    <row r="11" spans="1:19">
      <c r="A11" s="11" t="s">
        <v>12</v>
      </c>
      <c r="B11" s="14" t="s">
        <v>13</v>
      </c>
      <c r="C11" s="137">
        <v>590</v>
      </c>
      <c r="D11" s="30">
        <f>SUM(C11/C56*100)</f>
        <v>24.583333333333332</v>
      </c>
      <c r="E11" s="30">
        <f>SUM(C11/C57*100000)</f>
        <v>348.65030964874956</v>
      </c>
      <c r="F11" s="42">
        <v>2</v>
      </c>
      <c r="G11" s="81">
        <v>340</v>
      </c>
      <c r="H11" s="30">
        <f>SUM(G11/G56*100)</f>
        <v>28.887000849617671</v>
      </c>
      <c r="I11" s="30">
        <f>SUM(G11/G57*100000)</f>
        <v>415.27731975132212</v>
      </c>
      <c r="J11" s="42">
        <v>2</v>
      </c>
      <c r="K11" s="60">
        <f>SUM(C11-G11)</f>
        <v>250</v>
      </c>
      <c r="L11" s="30">
        <f>SUM(K11/K56*100)</f>
        <v>20.441537203597708</v>
      </c>
      <c r="M11" s="30">
        <f>SUM(K11/K57*100000)</f>
        <v>286.20164623186912</v>
      </c>
      <c r="N11" s="42">
        <v>2</v>
      </c>
      <c r="S11" s="32"/>
    </row>
    <row r="12" spans="1:19">
      <c r="A12" s="8" t="s">
        <v>14</v>
      </c>
      <c r="B12" s="6" t="s">
        <v>15</v>
      </c>
      <c r="C12" s="140">
        <v>1</v>
      </c>
      <c r="D12" s="39">
        <f>SUM(C12/C56*100)</f>
        <v>4.1666666666666671E-2</v>
      </c>
      <c r="E12" s="28">
        <f>SUM(C12/C57*100000)</f>
        <v>0.59093272821821963</v>
      </c>
      <c r="F12" s="189">
        <v>15</v>
      </c>
      <c r="G12" s="36">
        <v>1</v>
      </c>
      <c r="H12" s="39">
        <f>SUM(G12/G56*100)</f>
        <v>8.4961767204757857E-2</v>
      </c>
      <c r="I12" s="28">
        <f>SUM(G12/G57*100000)</f>
        <v>1.2214038816215358</v>
      </c>
      <c r="J12" s="189">
        <v>15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  <c r="S12" s="32"/>
    </row>
    <row r="13" spans="1:19">
      <c r="B13" s="6" t="s">
        <v>16</v>
      </c>
      <c r="C13" s="136"/>
      <c r="D13" s="39"/>
      <c r="E13" s="28"/>
      <c r="G13" s="37"/>
      <c r="H13" s="39"/>
      <c r="I13" s="28"/>
      <c r="K13" s="62"/>
      <c r="L13" s="39"/>
      <c r="M13" s="28"/>
      <c r="S13" s="32"/>
    </row>
    <row r="14" spans="1:19">
      <c r="B14" s="6" t="s">
        <v>17</v>
      </c>
      <c r="C14" s="136"/>
      <c r="D14" s="39"/>
      <c r="E14" s="28"/>
      <c r="G14" s="37"/>
      <c r="H14" s="39"/>
      <c r="I14" s="28"/>
      <c r="K14" s="62"/>
      <c r="L14" s="39"/>
      <c r="M14" s="28"/>
      <c r="S14" s="32"/>
    </row>
    <row r="15" spans="1:19">
      <c r="A15" s="9"/>
      <c r="B15" s="7" t="s">
        <v>18</v>
      </c>
      <c r="C15" s="139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R15" s="32"/>
      <c r="S15" s="32"/>
    </row>
    <row r="16" spans="1:19">
      <c r="A16" s="8" t="s">
        <v>19</v>
      </c>
      <c r="B16" s="6" t="s">
        <v>20</v>
      </c>
      <c r="C16" s="162">
        <v>104</v>
      </c>
      <c r="D16" s="39">
        <f>SUM(C16/C56*100)</f>
        <v>4.3333333333333339</v>
      </c>
      <c r="E16" s="28">
        <f>SUM(C16/C57*100000)</f>
        <v>61.457003734694837</v>
      </c>
      <c r="F16" s="41">
        <v>4</v>
      </c>
      <c r="G16" s="36">
        <v>45</v>
      </c>
      <c r="H16" s="39">
        <f>SUM(G16/G56*100)</f>
        <v>3.8232795242141036</v>
      </c>
      <c r="I16" s="28">
        <f>SUM(G16/G57*100000)</f>
        <v>54.96317467296911</v>
      </c>
      <c r="J16" s="41">
        <v>6</v>
      </c>
      <c r="K16" s="61">
        <f>SUM(C16-G16)</f>
        <v>59</v>
      </c>
      <c r="L16" s="39">
        <f>SUM(K16/K56*100)</f>
        <v>4.8242027800490597</v>
      </c>
      <c r="M16" s="28">
        <f>SUM(K16/K57*100000)</f>
        <v>67.543588510721108</v>
      </c>
      <c r="N16" s="41">
        <v>3</v>
      </c>
      <c r="S16" s="32"/>
    </row>
    <row r="17" spans="1:19">
      <c r="B17" s="6" t="s">
        <v>21</v>
      </c>
      <c r="C17" s="136"/>
      <c r="D17" s="39"/>
      <c r="E17" s="28"/>
      <c r="G17" s="37"/>
      <c r="H17" s="39"/>
      <c r="I17" s="28"/>
      <c r="K17" s="62"/>
      <c r="L17" s="39"/>
      <c r="M17" s="28"/>
      <c r="S17" s="32"/>
    </row>
    <row r="18" spans="1:19">
      <c r="A18" s="9"/>
      <c r="B18" s="7" t="s">
        <v>22</v>
      </c>
      <c r="C18" s="139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S18" s="32"/>
    </row>
    <row r="19" spans="1:19">
      <c r="A19" s="8" t="s">
        <v>23</v>
      </c>
      <c r="B19" s="6" t="s">
        <v>24</v>
      </c>
      <c r="C19" s="162">
        <v>71</v>
      </c>
      <c r="D19" s="39">
        <f>SUM(C19/C56*100)</f>
        <v>2.9583333333333335</v>
      </c>
      <c r="E19" s="28">
        <f>SUM(C19/C57*100000)</f>
        <v>41.956223703493599</v>
      </c>
      <c r="F19" s="41">
        <v>7</v>
      </c>
      <c r="G19" s="36">
        <v>27</v>
      </c>
      <c r="H19" s="39">
        <f>SUM(G19/G56*100)</f>
        <v>2.2939677145284625</v>
      </c>
      <c r="I19" s="28">
        <f>SUM(G19/G57*100000)</f>
        <v>32.977904803781463</v>
      </c>
      <c r="J19" s="41">
        <v>7</v>
      </c>
      <c r="K19" s="61">
        <f>SUM(C19-G19)</f>
        <v>44</v>
      </c>
      <c r="L19" s="39">
        <f>SUM(K19/K56*100)</f>
        <v>3.5977105478331972</v>
      </c>
      <c r="M19" s="28">
        <f>SUM(K19/K57*100000)</f>
        <v>50.371489736808961</v>
      </c>
      <c r="N19" s="41">
        <v>6</v>
      </c>
      <c r="S19" s="32"/>
    </row>
    <row r="20" spans="1:19">
      <c r="A20" s="9"/>
      <c r="B20" s="7" t="s">
        <v>66</v>
      </c>
      <c r="C20" s="139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S20" s="32"/>
    </row>
    <row r="21" spans="1:19">
      <c r="A21" s="8" t="s">
        <v>25</v>
      </c>
      <c r="B21" s="6" t="s">
        <v>26</v>
      </c>
      <c r="C21" s="162">
        <v>46</v>
      </c>
      <c r="D21" s="39">
        <f>SUM(C21/C56*100)</f>
        <v>1.9166666666666665</v>
      </c>
      <c r="E21" s="28">
        <f>SUM(C21/C57*100000)</f>
        <v>27.182905498038107</v>
      </c>
      <c r="F21" s="41">
        <v>8</v>
      </c>
      <c r="G21" s="36">
        <v>18</v>
      </c>
      <c r="H21" s="39">
        <f>SUM(G21/G56*100)</f>
        <v>1.5293118096856415</v>
      </c>
      <c r="I21" s="28">
        <f>SUM(G21/G57*100000)</f>
        <v>21.985269869187643</v>
      </c>
      <c r="J21" s="41">
        <v>8</v>
      </c>
      <c r="K21" s="61">
        <f>SUM(C21-G21)</f>
        <v>28</v>
      </c>
      <c r="L21" s="39">
        <f>SUM(K21/K56*100)</f>
        <v>2.2894521668029433</v>
      </c>
      <c r="M21" s="28">
        <f>SUM(K21/K57*100000)</f>
        <v>32.054584377969341</v>
      </c>
      <c r="N21" s="41">
        <v>8</v>
      </c>
      <c r="S21" s="32"/>
    </row>
    <row r="22" spans="1:19">
      <c r="A22" s="9"/>
      <c r="B22" s="7" t="s">
        <v>67</v>
      </c>
      <c r="C22" s="139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S22" s="32"/>
    </row>
    <row r="23" spans="1:19">
      <c r="A23" s="8" t="s">
        <v>80</v>
      </c>
      <c r="B23" s="43"/>
      <c r="C23" s="140"/>
      <c r="D23" s="28">
        <f>SUM(C23/C56*100)</f>
        <v>0</v>
      </c>
      <c r="E23" s="28">
        <f>SUM(C23/C57*100000)</f>
        <v>0</v>
      </c>
      <c r="F23" s="41"/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  <c r="S23" s="32"/>
    </row>
    <row r="24" spans="1:19">
      <c r="A24" s="9"/>
      <c r="B24" s="44"/>
      <c r="C24" s="139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S24" s="32"/>
    </row>
    <row r="25" spans="1:19">
      <c r="A25" s="8" t="s">
        <v>27</v>
      </c>
      <c r="B25" s="6" t="s">
        <v>28</v>
      </c>
      <c r="C25" s="140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  <c r="S25" s="32"/>
    </row>
    <row r="26" spans="1:19">
      <c r="A26" s="9"/>
      <c r="B26" s="7" t="s">
        <v>68</v>
      </c>
      <c r="C26" s="139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9">
      <c r="A27" s="8" t="s">
        <v>29</v>
      </c>
      <c r="B27" s="6" t="s">
        <v>30</v>
      </c>
      <c r="C27" s="162">
        <v>1197</v>
      </c>
      <c r="D27" s="39">
        <f>SUM(C27/C56*100)</f>
        <v>49.875</v>
      </c>
      <c r="E27" s="28">
        <f>SUM(C27/C57*100000)</f>
        <v>707.3464756772089</v>
      </c>
      <c r="F27" s="41">
        <v>1</v>
      </c>
      <c r="G27" s="81">
        <v>531</v>
      </c>
      <c r="H27" s="39">
        <f>SUM(G27/G56*100)</f>
        <v>45.11469838572642</v>
      </c>
      <c r="I27" s="28">
        <f>SUM(G27/G57*100000)</f>
        <v>648.56546114103548</v>
      </c>
      <c r="J27" s="41">
        <v>1</v>
      </c>
      <c r="K27" s="61">
        <f>SUM(C27-G27)</f>
        <v>666</v>
      </c>
      <c r="L27" s="39">
        <f>SUM(K27/K56*100)</f>
        <v>54.456255110384298</v>
      </c>
      <c r="M27" s="28">
        <f>SUM(K27/K57*100000)</f>
        <v>762.44118556169929</v>
      </c>
      <c r="N27" s="41">
        <v>1</v>
      </c>
    </row>
    <row r="28" spans="1:19">
      <c r="A28" s="9"/>
      <c r="B28" s="7" t="s">
        <v>69</v>
      </c>
      <c r="C28" s="139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9">
      <c r="A29" s="8" t="s">
        <v>31</v>
      </c>
      <c r="B29" s="6" t="s">
        <v>32</v>
      </c>
      <c r="C29" s="162">
        <v>87</v>
      </c>
      <c r="D29" s="39">
        <f>SUM(C29/C56*100)</f>
        <v>3.6249999999999996</v>
      </c>
      <c r="E29" s="28">
        <f>SUM(C29/C57*100000)</f>
        <v>51.411147354985104</v>
      </c>
      <c r="F29" s="41">
        <v>6</v>
      </c>
      <c r="G29" s="36">
        <v>49</v>
      </c>
      <c r="H29" s="39">
        <f>SUM(G29/G56*100)</f>
        <v>4.1631265930331356</v>
      </c>
      <c r="I29" s="28">
        <f>SUM(G29/G57*100000)</f>
        <v>59.848790199455252</v>
      </c>
      <c r="J29" s="41">
        <v>5</v>
      </c>
      <c r="K29" s="61">
        <f>SUM(C29-G29)</f>
        <v>38</v>
      </c>
      <c r="L29" s="39">
        <f>SUM(K29/K56*100)</f>
        <v>3.1071136549468519</v>
      </c>
      <c r="M29" s="28">
        <f>SUM(K29/K57*100000)</f>
        <v>43.502650227244104</v>
      </c>
      <c r="N29" s="41">
        <v>7</v>
      </c>
      <c r="R29" s="32"/>
    </row>
    <row r="30" spans="1:19">
      <c r="A30" s="9"/>
      <c r="B30" s="7" t="s">
        <v>70</v>
      </c>
      <c r="C30" s="139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9">
      <c r="A31" s="8" t="s">
        <v>33</v>
      </c>
      <c r="B31" s="6" t="s">
        <v>34</v>
      </c>
      <c r="C31" s="162">
        <v>96</v>
      </c>
      <c r="D31" s="39">
        <f>SUM(C31/C56*100)</f>
        <v>4</v>
      </c>
      <c r="E31" s="28">
        <f>SUM(C31/C57*100000)</f>
        <v>56.729541908949088</v>
      </c>
      <c r="F31" s="41">
        <v>5</v>
      </c>
      <c r="G31" s="36">
        <v>50</v>
      </c>
      <c r="H31" s="39">
        <f>SUM(G31/G56*100)</f>
        <v>4.2480883602378929</v>
      </c>
      <c r="I31" s="28">
        <f>SUM(G31/G57*100000)</f>
        <v>61.070194081076792</v>
      </c>
      <c r="J31" s="41">
        <v>4</v>
      </c>
      <c r="K31" s="61">
        <f>SUM(C31-G31)</f>
        <v>46</v>
      </c>
      <c r="L31" s="39">
        <f>SUM(K31/K56*100)</f>
        <v>3.7612428454619788</v>
      </c>
      <c r="M31" s="28">
        <f>SUM(K31/K57*100000)</f>
        <v>52.661102906663913</v>
      </c>
      <c r="N31" s="41">
        <v>5</v>
      </c>
    </row>
    <row r="32" spans="1:19">
      <c r="A32" s="9"/>
      <c r="B32" s="7" t="s">
        <v>71</v>
      </c>
      <c r="C32" s="139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140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139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140">
        <v>7</v>
      </c>
      <c r="D35" s="39">
        <f>SUM(C35/C56*100)</f>
        <v>0.29166666666666669</v>
      </c>
      <c r="E35" s="28">
        <f>SUM(C35/C57*100000)</f>
        <v>4.1365290975275375</v>
      </c>
      <c r="F35" s="41">
        <v>12</v>
      </c>
      <c r="G35" s="36">
        <v>3</v>
      </c>
      <c r="H35" s="39">
        <f>SUM(G35/G56*100)</f>
        <v>0.25488530161427359</v>
      </c>
      <c r="I35" s="28">
        <f>SUM(G35/G57*100000)</f>
        <v>3.6642116448646074</v>
      </c>
      <c r="J35" s="41">
        <v>12</v>
      </c>
      <c r="K35" s="61">
        <f>SUM(C35-G35)</f>
        <v>4</v>
      </c>
      <c r="L35" s="39">
        <f>SUM(K35/K56*100)</f>
        <v>0.32706459525756337</v>
      </c>
      <c r="M35" s="28">
        <f>SUM(K35/K57*100000)</f>
        <v>4.5792263397099058</v>
      </c>
      <c r="N35" s="41">
        <v>12</v>
      </c>
    </row>
    <row r="36" spans="1:14">
      <c r="B36" s="6" t="s">
        <v>40</v>
      </c>
      <c r="C36" s="136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139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140">
        <v>34</v>
      </c>
      <c r="D38" s="39">
        <f>SUM(C38/C56*100)</f>
        <v>1.4166666666666665</v>
      </c>
      <c r="E38" s="28">
        <f>SUM(C38/C57*100000)</f>
        <v>20.091712759419469</v>
      </c>
      <c r="F38" s="41">
        <v>9</v>
      </c>
      <c r="G38" s="36">
        <v>12</v>
      </c>
      <c r="H38" s="39">
        <f>SUM(G38/G56*100)</f>
        <v>1.0195412064570943</v>
      </c>
      <c r="I38" s="28">
        <f>SUM(G38/G57*100000)</f>
        <v>14.65684657945843</v>
      </c>
      <c r="J38" s="41">
        <v>9</v>
      </c>
      <c r="K38" s="61">
        <f>SUM(C38-G38)</f>
        <v>22</v>
      </c>
      <c r="L38" s="39">
        <f>SUM(K38/K56*100)</f>
        <v>1.7988552739165986</v>
      </c>
      <c r="M38" s="28">
        <f>SUM(K38/K57*100000)</f>
        <v>25.18574486840448</v>
      </c>
      <c r="N38" s="41">
        <v>9</v>
      </c>
    </row>
    <row r="39" spans="1:14">
      <c r="A39" s="9"/>
      <c r="B39" s="7" t="s">
        <v>72</v>
      </c>
      <c r="C39" s="139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140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139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140">
        <v>4</v>
      </c>
      <c r="D42" s="39">
        <f>SUM(C42/C56*100)</f>
        <v>0.16666666666666669</v>
      </c>
      <c r="E42" s="28">
        <f>SUM(C42/C57*100000)</f>
        <v>2.3637309128728785</v>
      </c>
      <c r="F42" s="41">
        <v>13</v>
      </c>
      <c r="G42" s="36">
        <v>3</v>
      </c>
      <c r="H42" s="39">
        <f>SUM(G42/G56*100)</f>
        <v>0.25488530161427359</v>
      </c>
      <c r="I42" s="28">
        <f>SUM(G42/G57*100000)</f>
        <v>3.6642116448646074</v>
      </c>
      <c r="J42" s="41">
        <v>12</v>
      </c>
      <c r="K42" s="61">
        <f>SUM(C42-G42)</f>
        <v>1</v>
      </c>
      <c r="L42" s="39">
        <f>SUM(K42/K56*100)</f>
        <v>8.1766148814390843E-2</v>
      </c>
      <c r="M42" s="28">
        <f>SUM(K42/K57*100000)</f>
        <v>1.1448065849274764</v>
      </c>
      <c r="N42" s="41">
        <v>13</v>
      </c>
    </row>
    <row r="43" spans="1:14">
      <c r="B43" s="6" t="s">
        <v>49</v>
      </c>
      <c r="C43" s="136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139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140">
        <v>4</v>
      </c>
      <c r="D45" s="39">
        <f>SUM(C45/C56*100)</f>
        <v>0.16666666666666669</v>
      </c>
      <c r="E45" s="28">
        <f>SUM(C45/C57*100000)</f>
        <v>2.3637309128728785</v>
      </c>
      <c r="F45" s="41">
        <v>13</v>
      </c>
      <c r="G45" s="36">
        <v>3</v>
      </c>
      <c r="H45" s="39">
        <f>SUM(G45/G56*100)</f>
        <v>0.25488530161427359</v>
      </c>
      <c r="I45" s="28">
        <f>SUM(G45/G57*100000)</f>
        <v>3.6642116448646074</v>
      </c>
      <c r="J45" s="41">
        <v>12</v>
      </c>
      <c r="K45" s="61">
        <f>SUM(C45-G45)</f>
        <v>1</v>
      </c>
      <c r="L45" s="39">
        <f>SUM(K45/K56*100)</f>
        <v>8.1766148814390843E-2</v>
      </c>
      <c r="M45" s="28">
        <f>SUM(K45/K57*100000)</f>
        <v>1.1448065849274764</v>
      </c>
      <c r="N45" s="41">
        <v>13</v>
      </c>
    </row>
    <row r="46" spans="1:14">
      <c r="B46" s="6" t="s">
        <v>53</v>
      </c>
      <c r="C46" s="136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136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139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140">
        <v>17</v>
      </c>
      <c r="D49" s="39">
        <f>SUM(C49/C56*100)</f>
        <v>0.70833333333333326</v>
      </c>
      <c r="E49" s="28">
        <f>SUM(C49/C57*100000)</f>
        <v>10.045856379709734</v>
      </c>
      <c r="F49" s="41">
        <v>10</v>
      </c>
      <c r="G49" s="36">
        <v>9</v>
      </c>
      <c r="H49" s="39">
        <f>SUM(G49/G56*100)</f>
        <v>0.76465590484282076</v>
      </c>
      <c r="I49" s="28">
        <f>SUM(G49/G57*100000)</f>
        <v>10.992634934593822</v>
      </c>
      <c r="J49" s="41">
        <v>10</v>
      </c>
      <c r="K49" s="61">
        <f>SUM(C49-G49)</f>
        <v>8</v>
      </c>
      <c r="L49" s="39">
        <f>SUM(K49/K56*100)</f>
        <v>0.65412919051512675</v>
      </c>
      <c r="M49" s="28">
        <f>SUM(K49/K57*100000)</f>
        <v>9.1584526794198116</v>
      </c>
      <c r="N49" s="41">
        <v>10</v>
      </c>
    </row>
    <row r="50" spans="1:14">
      <c r="B50" s="6" t="s">
        <v>58</v>
      </c>
      <c r="C50" s="136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136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139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140">
        <v>130</v>
      </c>
      <c r="D53" s="39">
        <f>SUM(C53/C56*100)</f>
        <v>5.416666666666667</v>
      </c>
      <c r="E53" s="28">
        <f>SUM(C53/C57*100000)</f>
        <v>76.821254668368553</v>
      </c>
      <c r="F53" s="41">
        <v>3</v>
      </c>
      <c r="G53" s="36">
        <v>81</v>
      </c>
      <c r="H53" s="39">
        <f>SUM(G53/G56*100)</f>
        <v>6.8819031435853866</v>
      </c>
      <c r="I53" s="28">
        <f>SUM(G53/G57*100000)</f>
        <v>98.933714411344397</v>
      </c>
      <c r="J53" s="41">
        <v>3</v>
      </c>
      <c r="K53" s="61">
        <f>SUM(C53-G53)</f>
        <v>49</v>
      </c>
      <c r="L53" s="39">
        <f>SUM(K53/K56*100)</f>
        <v>4.0065412919051511</v>
      </c>
      <c r="M53" s="28">
        <f>SUM(K53/K57*100000)</f>
        <v>56.095522661446346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2400</v>
      </c>
      <c r="D56" s="27">
        <f>SUM(C56/C56*100)</f>
        <v>100</v>
      </c>
      <c r="E56" s="30">
        <f>SUM(C56/C57*100000)</f>
        <v>1418.2385477237272</v>
      </c>
      <c r="F56" s="12"/>
      <c r="G56" s="38">
        <f>SUM(G9:G55)</f>
        <v>1177</v>
      </c>
      <c r="H56" s="27">
        <f>SUM(G56/G56*100)</f>
        <v>100</v>
      </c>
      <c r="I56" s="30">
        <f>SUM(G56/G57*100000)</f>
        <v>1437.5923686685476</v>
      </c>
      <c r="J56" s="12"/>
      <c r="K56" s="51">
        <f>SUM(K9:K55)</f>
        <v>1223</v>
      </c>
      <c r="L56" s="27">
        <f>SUM(K56/K56*100)</f>
        <v>100</v>
      </c>
      <c r="M56" s="30">
        <f>SUM(K56/K57*100000)</f>
        <v>1400.0984533663038</v>
      </c>
      <c r="N56" s="12"/>
    </row>
    <row r="57" spans="1:14">
      <c r="B57" s="17" t="s">
        <v>97</v>
      </c>
      <c r="C57" s="78">
        <v>169224</v>
      </c>
      <c r="G57" s="78">
        <v>81873</v>
      </c>
      <c r="K57" s="79">
        <v>87351</v>
      </c>
    </row>
    <row r="59" spans="1:14">
      <c r="B59" s="17" t="s">
        <v>78</v>
      </c>
      <c r="C59" s="81">
        <v>2400</v>
      </c>
      <c r="E59" s="28"/>
      <c r="G59" s="81">
        <v>1177</v>
      </c>
      <c r="K59" s="81">
        <v>1223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143"/>
    <col min="4" max="4" width="7.42578125" customWidth="1"/>
    <col min="5" max="5" width="9.140625" style="16"/>
    <col min="6" max="6" width="5.42578125" style="5" bestFit="1" customWidth="1"/>
    <col min="7" max="7" width="9.140625" style="150"/>
    <col min="8" max="8" width="5.5703125" bestFit="1" customWidth="1"/>
    <col min="9" max="9" width="9.140625" style="16"/>
    <col min="10" max="10" width="5.42578125" style="5" bestFit="1" customWidth="1"/>
    <col min="11" max="11" width="7.5703125" style="150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164" t="s">
        <v>93</v>
      </c>
      <c r="B1" s="165"/>
      <c r="C1" s="138"/>
      <c r="D1" s="1"/>
      <c r="E1" s="1"/>
      <c r="F1" s="10"/>
      <c r="G1" s="144"/>
      <c r="H1" s="1"/>
      <c r="I1" s="1"/>
      <c r="J1" s="10"/>
      <c r="K1" s="144"/>
      <c r="L1" s="1"/>
      <c r="M1" s="1"/>
      <c r="N1" s="10"/>
    </row>
    <row r="2" spans="1:18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19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19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19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19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19"/>
      <c r="Q8" s="16"/>
    </row>
    <row r="9" spans="1:18">
      <c r="A9" s="8" t="s">
        <v>10</v>
      </c>
      <c r="B9" s="6" t="s">
        <v>11</v>
      </c>
      <c r="C9" s="137">
        <v>41</v>
      </c>
      <c r="D9" s="39">
        <f>SUM(C9/C56*100)</f>
        <v>0.795807453416149</v>
      </c>
      <c r="E9" s="28">
        <f>SUM(C9/C57*100000)</f>
        <v>9.0476768434641563</v>
      </c>
      <c r="F9" s="41">
        <v>11</v>
      </c>
      <c r="G9" s="137">
        <v>18</v>
      </c>
      <c r="H9" s="39">
        <f>SUM(G9/G56*100)</f>
        <v>0.69364161849710981</v>
      </c>
      <c r="I9" s="28">
        <f>SUM(G9/G57*100000)</f>
        <v>8.1666727160538635</v>
      </c>
      <c r="J9" s="189">
        <v>11</v>
      </c>
      <c r="K9" s="151">
        <f>SUM(C9-G9)</f>
        <v>23</v>
      </c>
      <c r="L9" s="39">
        <f>SUM(K9/K56*100)</f>
        <v>0.89949159170903403</v>
      </c>
      <c r="M9" s="28">
        <f>SUM(K9/K57*100000)</f>
        <v>9.8819748482257559</v>
      </c>
      <c r="N9" s="77">
        <v>11</v>
      </c>
    </row>
    <row r="10" spans="1:18">
      <c r="A10" s="9"/>
      <c r="B10" s="7" t="s">
        <v>65</v>
      </c>
      <c r="C10" s="138"/>
      <c r="D10" s="29"/>
      <c r="E10" s="29"/>
      <c r="F10" s="10"/>
      <c r="G10" s="145"/>
      <c r="H10" s="29"/>
      <c r="I10" s="29"/>
      <c r="J10" s="190"/>
      <c r="K10" s="152"/>
      <c r="L10" s="29"/>
      <c r="M10" s="29"/>
      <c r="N10" s="10"/>
      <c r="R10" s="32"/>
    </row>
    <row r="11" spans="1:18">
      <c r="A11" s="11" t="s">
        <v>12</v>
      </c>
      <c r="B11" s="14" t="s">
        <v>13</v>
      </c>
      <c r="C11" s="137">
        <v>1450</v>
      </c>
      <c r="D11" s="30">
        <f>SUM(C11/C56*100)</f>
        <v>28.144409937888199</v>
      </c>
      <c r="E11" s="30">
        <f>SUM(C11/C57*100000)</f>
        <v>319.97881519568358</v>
      </c>
      <c r="F11" s="42">
        <v>2</v>
      </c>
      <c r="G11" s="137">
        <v>833</v>
      </c>
      <c r="H11" s="30">
        <f>SUM(G11/G56*100)</f>
        <v>32.100192678227366</v>
      </c>
      <c r="I11" s="30">
        <f>SUM(G11/G57*100000)</f>
        <v>377.93546513738158</v>
      </c>
      <c r="J11" s="191">
        <v>2</v>
      </c>
      <c r="K11" s="153">
        <f>SUM(C11-G11)</f>
        <v>617</v>
      </c>
      <c r="L11" s="30">
        <f>SUM(K11/K56*100)</f>
        <v>24.129839655846695</v>
      </c>
      <c r="M11" s="30">
        <f>SUM(K11/K57*100000)</f>
        <v>265.09471658066479</v>
      </c>
      <c r="N11" s="42">
        <v>2</v>
      </c>
    </row>
    <row r="12" spans="1:18">
      <c r="A12" s="8" t="s">
        <v>14</v>
      </c>
      <c r="B12" s="6" t="s">
        <v>15</v>
      </c>
      <c r="C12" s="137">
        <v>6</v>
      </c>
      <c r="D12" s="39">
        <f>SUM(C12/C56*100)</f>
        <v>0.11645962732919254</v>
      </c>
      <c r="E12" s="28">
        <f>SUM(C12/C57*100000)</f>
        <v>1.3240502697752425</v>
      </c>
      <c r="F12" s="41">
        <v>15</v>
      </c>
      <c r="G12" s="146">
        <v>1</v>
      </c>
      <c r="H12" s="39">
        <f>SUM(G12/G56*100)</f>
        <v>3.8535645472061661E-2</v>
      </c>
      <c r="I12" s="28">
        <f>SUM(G12/G57*100000)</f>
        <v>0.45370403978077023</v>
      </c>
      <c r="J12" s="189">
        <v>15</v>
      </c>
      <c r="K12" s="154">
        <f>SUM(C12-G12)</f>
        <v>5</v>
      </c>
      <c r="L12" s="39">
        <f>SUM(K12/K56*100)</f>
        <v>0.19554165037152915</v>
      </c>
      <c r="M12" s="28">
        <f>SUM(K12/K57*100000)</f>
        <v>2.1482554017882078</v>
      </c>
      <c r="N12" s="41">
        <v>13</v>
      </c>
      <c r="R12" s="32"/>
    </row>
    <row r="13" spans="1:18">
      <c r="B13" s="6" t="s">
        <v>16</v>
      </c>
      <c r="C13" s="136"/>
      <c r="D13" s="39"/>
      <c r="E13" s="28"/>
      <c r="G13" s="147"/>
      <c r="H13" s="39"/>
      <c r="I13" s="28"/>
      <c r="J13" s="192"/>
      <c r="K13" s="155"/>
      <c r="L13" s="39"/>
      <c r="M13" s="28"/>
    </row>
    <row r="14" spans="1:18">
      <c r="B14" s="6" t="s">
        <v>17</v>
      </c>
      <c r="C14" s="136"/>
      <c r="D14" s="39"/>
      <c r="E14" s="28"/>
      <c r="G14" s="147"/>
      <c r="H14" s="39"/>
      <c r="I14" s="28"/>
      <c r="J14" s="192"/>
      <c r="K14" s="155"/>
      <c r="L14" s="39"/>
      <c r="M14" s="28"/>
      <c r="R14" s="32"/>
    </row>
    <row r="15" spans="1:18">
      <c r="A15" s="9"/>
      <c r="B15" s="7" t="s">
        <v>18</v>
      </c>
      <c r="C15" s="139"/>
      <c r="D15" s="29"/>
      <c r="E15" s="29"/>
      <c r="F15" s="10"/>
      <c r="G15" s="145"/>
      <c r="H15" s="29"/>
      <c r="I15" s="29"/>
      <c r="J15" s="190"/>
      <c r="K15" s="152"/>
      <c r="L15" s="29"/>
      <c r="M15" s="29"/>
      <c r="N15" s="10"/>
    </row>
    <row r="16" spans="1:18">
      <c r="A16" s="8" t="s">
        <v>19</v>
      </c>
      <c r="B16" s="6" t="s">
        <v>20</v>
      </c>
      <c r="C16" s="137">
        <v>177</v>
      </c>
      <c r="D16" s="39">
        <f>SUM(C16/C56*100)</f>
        <v>3.43555900621118</v>
      </c>
      <c r="E16" s="28">
        <f>SUM(C16/C57*100000)</f>
        <v>39.059482958369649</v>
      </c>
      <c r="F16" s="41">
        <v>6</v>
      </c>
      <c r="G16" s="137">
        <v>85</v>
      </c>
      <c r="H16" s="39">
        <f>SUM(G16/G56*100)</f>
        <v>3.2755298651252409</v>
      </c>
      <c r="I16" s="28">
        <f>SUM(G16/G57*100000)</f>
        <v>38.564843381365471</v>
      </c>
      <c r="J16" s="189">
        <v>6</v>
      </c>
      <c r="K16" s="154">
        <f>SUM(C16-G16)</f>
        <v>92</v>
      </c>
      <c r="L16" s="39">
        <f>SUM(K16/K56*100)</f>
        <v>3.5979663668361361</v>
      </c>
      <c r="M16" s="28">
        <f>SUM(K16/K57*100000)</f>
        <v>39.527899392903024</v>
      </c>
      <c r="N16" s="41">
        <v>5</v>
      </c>
      <c r="R16" s="32"/>
    </row>
    <row r="17" spans="1:18">
      <c r="B17" s="6" t="s">
        <v>21</v>
      </c>
      <c r="C17" s="136"/>
      <c r="D17" s="39"/>
      <c r="E17" s="28"/>
      <c r="G17" s="147"/>
      <c r="H17" s="39"/>
      <c r="I17" s="28"/>
      <c r="J17" s="192"/>
      <c r="K17" s="155"/>
      <c r="L17" s="39"/>
      <c r="M17" s="28"/>
    </row>
    <row r="18" spans="1:18">
      <c r="A18" s="9"/>
      <c r="B18" s="7" t="s">
        <v>22</v>
      </c>
      <c r="C18" s="139"/>
      <c r="D18" s="29"/>
      <c r="E18" s="29"/>
      <c r="F18" s="10"/>
      <c r="G18" s="145"/>
      <c r="H18" s="29"/>
      <c r="I18" s="29"/>
      <c r="J18" s="190"/>
      <c r="K18" s="152"/>
      <c r="L18" s="29"/>
      <c r="M18" s="29"/>
      <c r="N18" s="10"/>
      <c r="R18" s="32"/>
    </row>
    <row r="19" spans="1:18">
      <c r="A19" s="8" t="s">
        <v>23</v>
      </c>
      <c r="B19" s="6" t="s">
        <v>24</v>
      </c>
      <c r="C19" s="137">
        <v>222</v>
      </c>
      <c r="D19" s="39">
        <f>SUM(C19/C56*100)</f>
        <v>4.3090062111801242</v>
      </c>
      <c r="E19" s="28">
        <f>SUM(C19/C57*100000)</f>
        <v>48.989859981683978</v>
      </c>
      <c r="F19" s="41">
        <v>4</v>
      </c>
      <c r="G19" s="146">
        <v>85</v>
      </c>
      <c r="H19" s="39">
        <f>SUM(G19/G56*100)</f>
        <v>3.2755298651252409</v>
      </c>
      <c r="I19" s="28">
        <f>SUM(G19/G57*100000)</f>
        <v>38.564843381365471</v>
      </c>
      <c r="J19" s="189">
        <v>6</v>
      </c>
      <c r="K19" s="154">
        <f>SUM(C19-G19)</f>
        <v>137</v>
      </c>
      <c r="L19" s="39">
        <f>SUM(K19/K56*100)</f>
        <v>5.3578412201798988</v>
      </c>
      <c r="M19" s="28">
        <f>SUM(K19/K57*100000)</f>
        <v>58.862198008996891</v>
      </c>
      <c r="N19" s="41">
        <v>3</v>
      </c>
    </row>
    <row r="20" spans="1:18">
      <c r="A20" s="9"/>
      <c r="B20" s="7" t="s">
        <v>66</v>
      </c>
      <c r="C20" s="139"/>
      <c r="D20" s="29"/>
      <c r="E20" s="29"/>
      <c r="F20" s="10"/>
      <c r="G20" s="145"/>
      <c r="H20" s="29"/>
      <c r="I20" s="29"/>
      <c r="J20" s="190"/>
      <c r="K20" s="156"/>
      <c r="L20" s="29"/>
      <c r="M20" s="29"/>
      <c r="N20" s="10"/>
      <c r="R20" s="32"/>
    </row>
    <row r="21" spans="1:18">
      <c r="A21" s="8" t="s">
        <v>25</v>
      </c>
      <c r="B21" s="6" t="s">
        <v>26</v>
      </c>
      <c r="C21" s="137">
        <v>107</v>
      </c>
      <c r="D21" s="39">
        <f>SUM(C21/C56*100)</f>
        <v>2.0768633540372674</v>
      </c>
      <c r="E21" s="28">
        <f>SUM(C21/C57*100000)</f>
        <v>23.612229810991824</v>
      </c>
      <c r="F21" s="41">
        <v>8</v>
      </c>
      <c r="G21" s="146">
        <v>60</v>
      </c>
      <c r="H21" s="39">
        <f>SUM(G21/G56*100)</f>
        <v>2.3121387283236992</v>
      </c>
      <c r="I21" s="28">
        <f>SUM(G21/G57*100000)</f>
        <v>27.222242386846212</v>
      </c>
      <c r="J21" s="189">
        <v>8</v>
      </c>
      <c r="K21" s="154">
        <f>SUM(C21-G21)</f>
        <v>47</v>
      </c>
      <c r="L21" s="39">
        <f>SUM(K21/K56*100)</f>
        <v>1.8380915134923741</v>
      </c>
      <c r="M21" s="28">
        <f>SUM(K21/K57*100000)</f>
        <v>20.193600776809152</v>
      </c>
      <c r="N21" s="41">
        <v>9</v>
      </c>
    </row>
    <row r="22" spans="1:18">
      <c r="A22" s="9"/>
      <c r="B22" s="7" t="s">
        <v>67</v>
      </c>
      <c r="C22" s="139"/>
      <c r="D22" s="29"/>
      <c r="E22" s="29"/>
      <c r="F22" s="10"/>
      <c r="G22" s="145"/>
      <c r="H22" s="29"/>
      <c r="I22" s="29"/>
      <c r="J22" s="190"/>
      <c r="K22" s="156"/>
      <c r="L22" s="29"/>
      <c r="M22" s="29"/>
      <c r="N22" s="10"/>
      <c r="R22" s="32"/>
    </row>
    <row r="23" spans="1:18">
      <c r="A23" s="8" t="s">
        <v>80</v>
      </c>
      <c r="B23" s="43"/>
      <c r="C23" s="140"/>
      <c r="D23" s="28">
        <f>SUM(C23/C56*100)</f>
        <v>0</v>
      </c>
      <c r="E23" s="28">
        <f>SUM(C23/C57*100000)</f>
        <v>0</v>
      </c>
      <c r="F23" s="41"/>
      <c r="G23" s="148"/>
      <c r="H23" s="28">
        <f>SUM(G23/G56*100)</f>
        <v>0</v>
      </c>
      <c r="I23" s="28">
        <f>SUM(G23/G57*100000)</f>
        <v>0</v>
      </c>
      <c r="J23" s="189"/>
      <c r="K23" s="154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8">
      <c r="A24" s="9"/>
      <c r="B24" s="44"/>
      <c r="C24" s="139"/>
      <c r="D24" s="29"/>
      <c r="E24" s="29"/>
      <c r="F24" s="10"/>
      <c r="G24" s="145"/>
      <c r="H24" s="29"/>
      <c r="I24" s="29"/>
      <c r="J24" s="190"/>
      <c r="K24" s="156"/>
      <c r="L24" s="29"/>
      <c r="M24" s="29"/>
      <c r="N24" s="10"/>
      <c r="R24" s="32"/>
    </row>
    <row r="25" spans="1:18">
      <c r="A25" s="8" t="s">
        <v>27</v>
      </c>
      <c r="B25" s="6" t="s">
        <v>28</v>
      </c>
      <c r="C25" s="140">
        <v>0</v>
      </c>
      <c r="D25" s="39">
        <f>SUM(C25/C56*100)</f>
        <v>0</v>
      </c>
      <c r="E25" s="28">
        <f>SUM(C25/C57*100000)</f>
        <v>0</v>
      </c>
      <c r="F25" s="41">
        <v>0</v>
      </c>
      <c r="G25" s="146">
        <v>0</v>
      </c>
      <c r="H25" s="39">
        <f>SUM(G25/G56*100)</f>
        <v>0</v>
      </c>
      <c r="I25" s="28">
        <f>SUM(G25/G57*100000)</f>
        <v>0</v>
      </c>
      <c r="J25" s="189">
        <v>0</v>
      </c>
      <c r="K25" s="154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8">
      <c r="A26" s="9"/>
      <c r="B26" s="7" t="s">
        <v>68</v>
      </c>
      <c r="C26" s="139"/>
      <c r="D26" s="29"/>
      <c r="E26" s="29"/>
      <c r="F26" s="10"/>
      <c r="G26" s="145"/>
      <c r="H26" s="29"/>
      <c r="I26" s="29"/>
      <c r="J26" s="190"/>
      <c r="K26" s="156"/>
      <c r="L26" s="29"/>
      <c r="M26" s="29"/>
      <c r="N26" s="10"/>
      <c r="R26" s="32"/>
    </row>
    <row r="27" spans="1:18">
      <c r="A27" s="8" t="s">
        <v>29</v>
      </c>
      <c r="B27" s="6" t="s">
        <v>30</v>
      </c>
      <c r="C27" s="140">
        <v>2293</v>
      </c>
      <c r="D27" s="39">
        <f>SUM(C27/C56*100)</f>
        <v>44.506987577639748</v>
      </c>
      <c r="E27" s="28">
        <f>SUM(C27/C57*100000)</f>
        <v>506.00787809910514</v>
      </c>
      <c r="F27" s="41">
        <v>1</v>
      </c>
      <c r="G27" s="146">
        <v>1048</v>
      </c>
      <c r="H27" s="39">
        <f>SUM(G27/G56*100)</f>
        <v>40.385356454720615</v>
      </c>
      <c r="I27" s="28">
        <f>SUM(G27/G57*100000)</f>
        <v>475.48183369024719</v>
      </c>
      <c r="J27" s="189">
        <v>1</v>
      </c>
      <c r="K27" s="154">
        <f>SUM(C27-G27)</f>
        <v>1245</v>
      </c>
      <c r="L27" s="39">
        <f>SUM(K27/K56*100)</f>
        <v>48.689870942510751</v>
      </c>
      <c r="M27" s="28">
        <f>SUM(K27/K57*100000)</f>
        <v>534.91559504526367</v>
      </c>
      <c r="N27" s="41">
        <v>1</v>
      </c>
    </row>
    <row r="28" spans="1:18">
      <c r="A28" s="9"/>
      <c r="B28" s="7" t="s">
        <v>69</v>
      </c>
      <c r="C28" s="139"/>
      <c r="D28" s="29"/>
      <c r="E28" s="29"/>
      <c r="F28" s="10"/>
      <c r="G28" s="145"/>
      <c r="H28" s="29"/>
      <c r="I28" s="29"/>
      <c r="J28" s="190"/>
      <c r="K28" s="156"/>
      <c r="L28" s="29"/>
      <c r="M28" s="29"/>
      <c r="N28" s="10"/>
    </row>
    <row r="29" spans="1:18">
      <c r="A29" s="8" t="s">
        <v>31</v>
      </c>
      <c r="B29" s="6" t="s">
        <v>32</v>
      </c>
      <c r="C29" s="140">
        <v>209</v>
      </c>
      <c r="D29" s="39">
        <f>SUM(C29/C56*100)</f>
        <v>4.0566770186335397</v>
      </c>
      <c r="E29" s="28">
        <f>SUM(C29/C57*100000)</f>
        <v>46.121084397170947</v>
      </c>
      <c r="F29" s="41">
        <v>5</v>
      </c>
      <c r="G29" s="146">
        <v>132</v>
      </c>
      <c r="H29" s="39">
        <f>SUM(G29/G56*100)</f>
        <v>5.0867052023121389</v>
      </c>
      <c r="I29" s="28">
        <f>SUM(G29/G57*100000)</f>
        <v>59.888933251061673</v>
      </c>
      <c r="J29" s="189">
        <v>4</v>
      </c>
      <c r="K29" s="154">
        <f>SUM(C29-G29)</f>
        <v>77</v>
      </c>
      <c r="L29" s="39">
        <f>SUM(K29/K56*100)</f>
        <v>3.0113414157215486</v>
      </c>
      <c r="M29" s="28">
        <f>SUM(K29/K57*100000)</f>
        <v>33.083133187538401</v>
      </c>
      <c r="N29" s="41">
        <v>6</v>
      </c>
    </row>
    <row r="30" spans="1:18">
      <c r="A30" s="9"/>
      <c r="B30" s="7" t="s">
        <v>70</v>
      </c>
      <c r="C30" s="139"/>
      <c r="D30" s="29"/>
      <c r="E30" s="29"/>
      <c r="F30" s="10"/>
      <c r="G30" s="145"/>
      <c r="H30" s="29"/>
      <c r="I30" s="29"/>
      <c r="J30" s="190"/>
      <c r="K30" s="156"/>
      <c r="L30" s="29"/>
      <c r="M30" s="29"/>
      <c r="N30" s="10"/>
      <c r="Q30" s="32"/>
    </row>
    <row r="31" spans="1:18">
      <c r="A31" s="8" t="s">
        <v>33</v>
      </c>
      <c r="B31" s="6" t="s">
        <v>34</v>
      </c>
      <c r="C31" s="140">
        <v>170</v>
      </c>
      <c r="D31" s="39">
        <f>SUM(C31/C56*100)</f>
        <v>3.2996894409937889</v>
      </c>
      <c r="E31" s="28">
        <f>SUM(C31/C57*100000)</f>
        <v>37.514757643631867</v>
      </c>
      <c r="F31" s="41">
        <v>7</v>
      </c>
      <c r="G31" s="146">
        <v>101</v>
      </c>
      <c r="H31" s="39">
        <f>SUM(G31/G56*100)</f>
        <v>3.8921001926782273</v>
      </c>
      <c r="I31" s="28">
        <f>SUM(G31/G57*100000)</f>
        <v>45.824108017857796</v>
      </c>
      <c r="J31" s="189">
        <v>5</v>
      </c>
      <c r="K31" s="154">
        <f>SUM(C31-G31)</f>
        <v>69</v>
      </c>
      <c r="L31" s="39">
        <f>SUM(K31/K56*100)</f>
        <v>2.6984747751271021</v>
      </c>
      <c r="M31" s="28">
        <f>SUM(K31/K57*100000)</f>
        <v>29.645924544677268</v>
      </c>
      <c r="N31" s="41">
        <v>7</v>
      </c>
    </row>
    <row r="32" spans="1:18">
      <c r="A32" s="9"/>
      <c r="B32" s="7" t="s">
        <v>71</v>
      </c>
      <c r="C32" s="139"/>
      <c r="D32" s="29"/>
      <c r="E32" s="29"/>
      <c r="F32" s="10"/>
      <c r="G32" s="145"/>
      <c r="H32" s="29"/>
      <c r="I32" s="29"/>
      <c r="J32" s="190"/>
      <c r="K32" s="156"/>
      <c r="L32" s="29"/>
      <c r="M32" s="29"/>
      <c r="N32" s="10"/>
    </row>
    <row r="33" spans="1:14">
      <c r="A33" s="8" t="s">
        <v>35</v>
      </c>
      <c r="B33" s="6" t="s">
        <v>36</v>
      </c>
      <c r="C33" s="140">
        <v>0</v>
      </c>
      <c r="D33" s="39">
        <f>SUM(C33/C56*100)</f>
        <v>0</v>
      </c>
      <c r="E33" s="28">
        <f>SUM(C33/C57*100000)</f>
        <v>0</v>
      </c>
      <c r="F33" s="41">
        <v>0</v>
      </c>
      <c r="G33" s="146">
        <v>0</v>
      </c>
      <c r="H33" s="39">
        <f>SUM(G33/G56*100)</f>
        <v>0</v>
      </c>
      <c r="I33" s="28">
        <f>SUM(G33/G57*100000)</f>
        <v>0</v>
      </c>
      <c r="J33" s="189">
        <v>0</v>
      </c>
      <c r="K33" s="154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139"/>
      <c r="D34" s="29"/>
      <c r="E34" s="29"/>
      <c r="F34" s="10"/>
      <c r="G34" s="145"/>
      <c r="H34" s="29"/>
      <c r="I34" s="29"/>
      <c r="J34" s="190"/>
      <c r="K34" s="156"/>
      <c r="L34" s="29"/>
      <c r="M34" s="29"/>
      <c r="N34" s="10"/>
    </row>
    <row r="35" spans="1:14">
      <c r="A35" s="8" t="s">
        <v>38</v>
      </c>
      <c r="B35" s="6" t="s">
        <v>39</v>
      </c>
      <c r="C35" s="140">
        <v>20</v>
      </c>
      <c r="D35" s="39">
        <f>SUM(C35/C56*100)</f>
        <v>0.38819875776397517</v>
      </c>
      <c r="E35" s="28">
        <f>SUM(C35/C57*100000)</f>
        <v>4.413500899250808</v>
      </c>
      <c r="F35" s="41">
        <v>12</v>
      </c>
      <c r="G35" s="146">
        <v>2</v>
      </c>
      <c r="H35" s="39">
        <f>SUM(G35/G56*100)</f>
        <v>7.7071290944123322E-2</v>
      </c>
      <c r="I35" s="28">
        <f>SUM(G35/G57*100000)</f>
        <v>0.90740807956154046</v>
      </c>
      <c r="J35" s="189">
        <v>14</v>
      </c>
      <c r="K35" s="154">
        <f>SUM(C35-G35)</f>
        <v>18</v>
      </c>
      <c r="L35" s="39">
        <f>SUM(K35/K56*100)</f>
        <v>0.70394994133750488</v>
      </c>
      <c r="M35" s="28">
        <f>SUM(K35/K57*100000)</f>
        <v>7.7337194464375481</v>
      </c>
      <c r="N35" s="41">
        <v>12</v>
      </c>
    </row>
    <row r="36" spans="1:14">
      <c r="B36" s="6" t="s">
        <v>40</v>
      </c>
      <c r="C36" s="136"/>
      <c r="D36" s="39"/>
      <c r="E36" s="28"/>
      <c r="G36" s="147"/>
      <c r="H36" s="39"/>
      <c r="I36" s="28"/>
      <c r="J36" s="192"/>
      <c r="K36" s="157"/>
      <c r="L36" s="39"/>
      <c r="M36" s="28"/>
    </row>
    <row r="37" spans="1:14">
      <c r="A37" s="9"/>
      <c r="B37" s="7" t="s">
        <v>41</v>
      </c>
      <c r="C37" s="139"/>
      <c r="D37" s="29"/>
      <c r="E37" s="29"/>
      <c r="F37" s="10"/>
      <c r="G37" s="145"/>
      <c r="H37" s="29"/>
      <c r="I37" s="29"/>
      <c r="J37" s="190"/>
      <c r="K37" s="156"/>
      <c r="L37" s="29"/>
      <c r="M37" s="29"/>
      <c r="N37" s="10"/>
    </row>
    <row r="38" spans="1:14">
      <c r="A38" s="8" t="s">
        <v>42</v>
      </c>
      <c r="B38" s="6" t="s">
        <v>43</v>
      </c>
      <c r="C38" s="140">
        <v>81</v>
      </c>
      <c r="D38" s="39">
        <f>SUM(C38/C56*100)</f>
        <v>1.5722049689440993</v>
      </c>
      <c r="E38" s="28">
        <f>SUM(C38/C57*100000)</f>
        <v>17.874678641965772</v>
      </c>
      <c r="F38" s="41">
        <v>9</v>
      </c>
      <c r="G38" s="146">
        <v>44</v>
      </c>
      <c r="H38" s="39">
        <f>SUM(G38/G56*100)</f>
        <v>1.6955684007707128</v>
      </c>
      <c r="I38" s="28">
        <f>SUM(G38/G57*100000)</f>
        <v>19.96297775035389</v>
      </c>
      <c r="J38" s="189">
        <v>9</v>
      </c>
      <c r="K38" s="154">
        <f>SUM(C38-G38)</f>
        <v>37</v>
      </c>
      <c r="L38" s="39">
        <f>SUM(K38/K56*100)</f>
        <v>1.4470082127493156</v>
      </c>
      <c r="M38" s="28">
        <f>SUM(K38/K57*100000)</f>
        <v>15.897089973232738</v>
      </c>
      <c r="N38" s="41">
        <v>10</v>
      </c>
    </row>
    <row r="39" spans="1:14">
      <c r="A39" s="9"/>
      <c r="B39" s="7" t="s">
        <v>72</v>
      </c>
      <c r="C39" s="139"/>
      <c r="D39" s="29"/>
      <c r="E39" s="29"/>
      <c r="F39" s="10"/>
      <c r="G39" s="145"/>
      <c r="H39" s="29"/>
      <c r="I39" s="29"/>
      <c r="J39" s="190"/>
      <c r="K39" s="156"/>
      <c r="L39" s="29"/>
      <c r="M39" s="29"/>
      <c r="N39" s="10"/>
    </row>
    <row r="40" spans="1:14">
      <c r="A40" s="8" t="s">
        <v>44</v>
      </c>
      <c r="B40" s="6" t="s">
        <v>45</v>
      </c>
      <c r="C40" s="140">
        <v>0</v>
      </c>
      <c r="D40" s="39">
        <f>SUM(C40/C56*100)</f>
        <v>0</v>
      </c>
      <c r="E40" s="28">
        <f>SUM(C40/C57*100000)</f>
        <v>0</v>
      </c>
      <c r="F40" s="41">
        <v>0</v>
      </c>
      <c r="G40" s="146">
        <v>0</v>
      </c>
      <c r="H40" s="39">
        <f>SUM(G40/G56*100)</f>
        <v>0</v>
      </c>
      <c r="I40" s="28">
        <f>SUM(G40/G57*100000)</f>
        <v>0</v>
      </c>
      <c r="J40" s="189">
        <v>0</v>
      </c>
      <c r="K40" s="154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139"/>
      <c r="D41" s="29"/>
      <c r="E41" s="29"/>
      <c r="F41" s="10"/>
      <c r="G41" s="145"/>
      <c r="H41" s="29"/>
      <c r="I41" s="29"/>
      <c r="J41" s="190"/>
      <c r="K41" s="156"/>
      <c r="L41" s="29"/>
      <c r="M41" s="29"/>
      <c r="N41" s="10"/>
    </row>
    <row r="42" spans="1:14">
      <c r="A42" s="8" t="s">
        <v>47</v>
      </c>
      <c r="B42" s="6" t="s">
        <v>48</v>
      </c>
      <c r="C42" s="140">
        <v>13</v>
      </c>
      <c r="D42" s="39">
        <f>SUM(C42/C56*100)</f>
        <v>0.25232919254658387</v>
      </c>
      <c r="E42" s="28">
        <f>SUM(C42/C57*100000)</f>
        <v>2.8687755845130254</v>
      </c>
      <c r="F42" s="41">
        <v>13</v>
      </c>
      <c r="G42" s="146">
        <v>9</v>
      </c>
      <c r="H42" s="39">
        <f>SUM(G42/G56*100)</f>
        <v>0.34682080924855491</v>
      </c>
      <c r="I42" s="28">
        <f>SUM(G42/G57*100000)</f>
        <v>4.0833363580269317</v>
      </c>
      <c r="J42" s="189">
        <v>12</v>
      </c>
      <c r="K42" s="154">
        <f>SUM(C42-G42)</f>
        <v>4</v>
      </c>
      <c r="L42" s="39">
        <f>SUM(K42/K56*100)</f>
        <v>0.15643332029722329</v>
      </c>
      <c r="M42" s="28">
        <f>SUM(K42/K57*100000)</f>
        <v>1.7186043214305664</v>
      </c>
      <c r="N42" s="189">
        <v>15</v>
      </c>
    </row>
    <row r="43" spans="1:14">
      <c r="B43" s="6" t="s">
        <v>49</v>
      </c>
      <c r="C43" s="136"/>
      <c r="D43" s="39"/>
      <c r="E43" s="28"/>
      <c r="G43" s="147"/>
      <c r="H43" s="39"/>
      <c r="I43" s="28"/>
      <c r="J43" s="192"/>
      <c r="K43" s="157"/>
      <c r="L43" s="39"/>
      <c r="M43" s="28"/>
    </row>
    <row r="44" spans="1:14">
      <c r="A44" s="9"/>
      <c r="B44" s="7" t="s">
        <v>50</v>
      </c>
      <c r="C44" s="139"/>
      <c r="D44" s="29"/>
      <c r="E44" s="29"/>
      <c r="F44" s="10"/>
      <c r="G44" s="145"/>
      <c r="H44" s="29"/>
      <c r="I44" s="29"/>
      <c r="J44" s="190"/>
      <c r="K44" s="156"/>
      <c r="L44" s="29"/>
      <c r="M44" s="29"/>
      <c r="N44" s="10"/>
    </row>
    <row r="45" spans="1:14">
      <c r="A45" s="8" t="s">
        <v>51</v>
      </c>
      <c r="B45" s="6" t="s">
        <v>52</v>
      </c>
      <c r="C45" s="140">
        <v>12</v>
      </c>
      <c r="D45" s="39">
        <f>SUM(C45/C56*100)</f>
        <v>0.23291925465838509</v>
      </c>
      <c r="E45" s="28">
        <f>SUM(C45/C57*100000)</f>
        <v>2.6481005395504851</v>
      </c>
      <c r="F45" s="41">
        <v>14</v>
      </c>
      <c r="G45" s="146">
        <v>7</v>
      </c>
      <c r="H45" s="39">
        <f>SUM(G45/G56*100)</f>
        <v>0.26974951830443161</v>
      </c>
      <c r="I45" s="28">
        <f>SUM(G45/G57*100000)</f>
        <v>3.1759282784653915</v>
      </c>
      <c r="J45" s="189">
        <v>13</v>
      </c>
      <c r="K45" s="154">
        <f>SUM(C45-G45)</f>
        <v>5</v>
      </c>
      <c r="L45" s="39">
        <f>SUM(K45/K56*100)</f>
        <v>0.19554165037152915</v>
      </c>
      <c r="M45" s="28">
        <f>SUM(K45/K57*100000)</f>
        <v>2.1482554017882078</v>
      </c>
      <c r="N45" s="41">
        <v>13</v>
      </c>
    </row>
    <row r="46" spans="1:14">
      <c r="B46" s="6" t="s">
        <v>53</v>
      </c>
      <c r="C46" s="136"/>
      <c r="D46" s="39"/>
      <c r="E46" s="28"/>
      <c r="G46" s="147"/>
      <c r="H46" s="39"/>
      <c r="I46" s="28"/>
      <c r="J46" s="192"/>
      <c r="K46" s="157"/>
      <c r="L46" s="39"/>
      <c r="M46" s="28"/>
    </row>
    <row r="47" spans="1:14">
      <c r="B47" s="6" t="s">
        <v>54</v>
      </c>
      <c r="C47" s="136"/>
      <c r="D47" s="39"/>
      <c r="E47" s="28"/>
      <c r="G47" s="147"/>
      <c r="H47" s="39"/>
      <c r="I47" s="28"/>
      <c r="J47" s="192"/>
      <c r="K47" s="157"/>
      <c r="L47" s="39"/>
      <c r="M47" s="28"/>
    </row>
    <row r="48" spans="1:14">
      <c r="A48" s="9"/>
      <c r="B48" s="7" t="s">
        <v>55</v>
      </c>
      <c r="C48" s="139"/>
      <c r="D48" s="29"/>
      <c r="E48" s="29"/>
      <c r="F48" s="10"/>
      <c r="G48" s="145"/>
      <c r="H48" s="29"/>
      <c r="I48" s="29"/>
      <c r="J48" s="190"/>
      <c r="K48" s="156"/>
      <c r="L48" s="29"/>
      <c r="M48" s="29"/>
      <c r="N48" s="10"/>
    </row>
    <row r="49" spans="1:14">
      <c r="A49" s="8" t="s">
        <v>56</v>
      </c>
      <c r="B49" s="6" t="s">
        <v>57</v>
      </c>
      <c r="C49" s="140">
        <v>78</v>
      </c>
      <c r="D49" s="39">
        <f>SUM(C49/C56*100)</f>
        <v>1.5139751552795031</v>
      </c>
      <c r="E49" s="28">
        <f>SUM(C49/C57*100000)</f>
        <v>17.212653507078151</v>
      </c>
      <c r="F49" s="41">
        <v>10</v>
      </c>
      <c r="G49" s="146">
        <v>19</v>
      </c>
      <c r="H49" s="39">
        <f>SUM(G49/G56*100)</f>
        <v>0.73217726396917149</v>
      </c>
      <c r="I49" s="28">
        <f>SUM(G49/G57*100000)</f>
        <v>8.6203767558346343</v>
      </c>
      <c r="J49" s="189">
        <v>10</v>
      </c>
      <c r="K49" s="154">
        <f>SUM(C49-G49)</f>
        <v>59</v>
      </c>
      <c r="L49" s="39">
        <f>SUM(K49/K56*100)</f>
        <v>2.307391474384044</v>
      </c>
      <c r="M49" s="28">
        <f>SUM(K49/K57*100000)</f>
        <v>25.34941374110085</v>
      </c>
      <c r="N49" s="41">
        <v>8</v>
      </c>
    </row>
    <row r="50" spans="1:14">
      <c r="B50" s="6" t="s">
        <v>58</v>
      </c>
      <c r="C50" s="136"/>
      <c r="D50" s="39"/>
      <c r="E50" s="28"/>
      <c r="G50" s="147"/>
      <c r="H50" s="39"/>
      <c r="I50" s="28"/>
      <c r="K50" s="157"/>
      <c r="L50" s="39"/>
      <c r="M50" s="28"/>
    </row>
    <row r="51" spans="1:14">
      <c r="B51" s="6" t="s">
        <v>59</v>
      </c>
      <c r="C51" s="136"/>
      <c r="D51" s="39"/>
      <c r="E51" s="28"/>
      <c r="G51" s="147"/>
      <c r="H51" s="39"/>
      <c r="I51" s="28"/>
      <c r="K51" s="157"/>
      <c r="L51" s="39"/>
      <c r="M51" s="28"/>
    </row>
    <row r="52" spans="1:14">
      <c r="A52" s="9"/>
      <c r="B52" s="7" t="s">
        <v>60</v>
      </c>
      <c r="C52" s="139"/>
      <c r="D52" s="29"/>
      <c r="E52" s="29"/>
      <c r="F52" s="10"/>
      <c r="G52" s="145"/>
      <c r="H52" s="29"/>
      <c r="I52" s="29"/>
      <c r="J52" s="10"/>
      <c r="K52" s="156"/>
      <c r="L52" s="29"/>
      <c r="M52" s="29"/>
      <c r="N52" s="10"/>
    </row>
    <row r="53" spans="1:14">
      <c r="A53" s="8" t="s">
        <v>61</v>
      </c>
      <c r="B53" s="6" t="s">
        <v>62</v>
      </c>
      <c r="C53" s="140">
        <v>273</v>
      </c>
      <c r="D53" s="39">
        <f>SUM(C53/C56*100)</f>
        <v>5.2989130434782608</v>
      </c>
      <c r="E53" s="28">
        <f>SUM(C53/C57*100000)</f>
        <v>60.244287274773534</v>
      </c>
      <c r="F53" s="41">
        <v>3</v>
      </c>
      <c r="G53" s="146">
        <v>151</v>
      </c>
      <c r="H53" s="39">
        <f>SUM(G53/G56*100)</f>
        <v>5.8188824662813099</v>
      </c>
      <c r="I53" s="28">
        <f>SUM(G53/G57*100000)</f>
        <v>68.5093100068963</v>
      </c>
      <c r="J53" s="41">
        <v>3</v>
      </c>
      <c r="K53" s="154">
        <f>SUM(C53-G53)</f>
        <v>122</v>
      </c>
      <c r="L53" s="39">
        <f>SUM(K53/K56*100)</f>
        <v>4.7712162690653104</v>
      </c>
      <c r="M53" s="28">
        <f>SUM(K53/K57*100000)</f>
        <v>52.417431803632276</v>
      </c>
      <c r="N53" s="41">
        <v>4</v>
      </c>
    </row>
    <row r="54" spans="1:14">
      <c r="B54" s="6" t="s">
        <v>63</v>
      </c>
      <c r="C54" s="136"/>
      <c r="D54" s="25"/>
      <c r="E54" s="28"/>
      <c r="G54" s="147"/>
      <c r="H54" s="25"/>
      <c r="I54" s="28"/>
      <c r="K54" s="157"/>
      <c r="L54" s="25"/>
      <c r="M54" s="28"/>
    </row>
    <row r="55" spans="1:14">
      <c r="A55" s="9"/>
      <c r="B55" s="7" t="s">
        <v>64</v>
      </c>
      <c r="C55" s="139"/>
      <c r="D55" s="26"/>
      <c r="E55" s="29"/>
      <c r="F55" s="10"/>
      <c r="G55" s="145"/>
      <c r="H55" s="26"/>
      <c r="I55" s="29"/>
      <c r="J55" s="10"/>
      <c r="K55" s="158"/>
      <c r="L55" s="26"/>
      <c r="M55" s="29"/>
      <c r="N55" s="10"/>
    </row>
    <row r="56" spans="1:14">
      <c r="A56" s="13" t="s">
        <v>79</v>
      </c>
      <c r="B56" s="15"/>
      <c r="C56" s="141">
        <f>SUM(C9:C55)</f>
        <v>5152</v>
      </c>
      <c r="D56" s="27">
        <f>SUM(C56/C56*100)</f>
        <v>100</v>
      </c>
      <c r="E56" s="30">
        <f>SUM(C56/C57*100000)</f>
        <v>1136.9178316470081</v>
      </c>
      <c r="F56" s="12"/>
      <c r="G56" s="149">
        <f>SUM(G9:G55)</f>
        <v>2595</v>
      </c>
      <c r="H56" s="27">
        <f>SUM(G56/G56*100)</f>
        <v>100</v>
      </c>
      <c r="I56" s="30">
        <f>SUM(G56/G57*100000)</f>
        <v>1177.3619832310987</v>
      </c>
      <c r="J56" s="12"/>
      <c r="K56" s="141">
        <f>SUM(K9:K55)</f>
        <v>2557</v>
      </c>
      <c r="L56" s="27">
        <f>SUM(K56/K56*100)</f>
        <v>100</v>
      </c>
      <c r="M56" s="30">
        <f>SUM(K56/K57*100000)</f>
        <v>1098.6178124744895</v>
      </c>
      <c r="N56" s="12"/>
    </row>
    <row r="57" spans="1:14">
      <c r="B57" s="17" t="s">
        <v>97</v>
      </c>
      <c r="C57" s="142">
        <v>453155</v>
      </c>
      <c r="G57" s="142">
        <v>220408</v>
      </c>
      <c r="K57" s="159">
        <v>232747</v>
      </c>
    </row>
    <row r="59" spans="1:14">
      <c r="B59" s="17" t="s">
        <v>78</v>
      </c>
      <c r="C59" s="137">
        <v>5152</v>
      </c>
      <c r="E59" s="28"/>
      <c r="G59" s="137">
        <v>2595</v>
      </c>
      <c r="K59" s="137">
        <v>2557</v>
      </c>
    </row>
    <row r="60" spans="1:14">
      <c r="B60" s="31" t="s">
        <v>75</v>
      </c>
      <c r="C60" s="74"/>
      <c r="D60" s="45"/>
      <c r="E60" s="56"/>
    </row>
    <row r="62" spans="1:14">
      <c r="C62" s="136"/>
      <c r="D62" s="37"/>
      <c r="E62" s="52"/>
      <c r="F62" s="57"/>
      <c r="G62" s="147"/>
      <c r="H62" s="37"/>
      <c r="I62" s="52"/>
      <c r="J62" s="57"/>
      <c r="K62" s="14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19.140625" style="8" customWidth="1"/>
    <col min="2" max="2" width="39.28515625" style="6" customWidth="1"/>
    <col min="3" max="3" width="9.140625" style="8"/>
    <col min="4" max="4" width="10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76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98">
        <v>107</v>
      </c>
      <c r="D9" s="39">
        <f>SUM(C9/C56*100)</f>
        <v>1.2130143974606054</v>
      </c>
      <c r="E9" s="28">
        <f>SUM(C9/C57*100000)</f>
        <v>13.382276612908269</v>
      </c>
      <c r="F9" s="41">
        <v>10</v>
      </c>
      <c r="G9" s="98">
        <v>61</v>
      </c>
      <c r="H9" s="39">
        <f>SUM(G9/G56*100)</f>
        <v>1.4834630350194551</v>
      </c>
      <c r="I9" s="28">
        <f>SUM(G9/G57*100000)</f>
        <v>16.30998598945466</v>
      </c>
      <c r="J9" s="41">
        <v>10</v>
      </c>
      <c r="K9" s="58">
        <f>C9-G9</f>
        <v>46</v>
      </c>
      <c r="L9" s="39">
        <f>SUM(K9/K56*100)</f>
        <v>0.97685283499681463</v>
      </c>
      <c r="M9" s="28">
        <f>SUM(K9/K57*100000)</f>
        <v>10.809261186997869</v>
      </c>
      <c r="N9" s="41">
        <v>10</v>
      </c>
    </row>
    <row r="10" spans="1:14">
      <c r="A10" s="9"/>
      <c r="B10" s="7" t="s">
        <v>65</v>
      </c>
      <c r="C10" s="99"/>
      <c r="D10" s="29"/>
      <c r="E10" s="29"/>
      <c r="F10" s="10"/>
      <c r="G10" s="99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100">
        <v>2460</v>
      </c>
      <c r="D11" s="30">
        <f>SUM(C11/C56*100)</f>
        <v>27.887994558440088</v>
      </c>
      <c r="E11" s="30">
        <f>SUM(C11/C57*100000)</f>
        <v>307.66729409116209</v>
      </c>
      <c r="F11" s="42">
        <v>2</v>
      </c>
      <c r="G11" s="100">
        <v>1298</v>
      </c>
      <c r="H11" s="30">
        <f>SUM(G11/G56*100)</f>
        <v>31.566147859922179</v>
      </c>
      <c r="I11" s="30">
        <f>SUM(G11/G57*100000)</f>
        <v>347.05511171003519</v>
      </c>
      <c r="J11" s="42">
        <v>2</v>
      </c>
      <c r="K11" s="58">
        <f>C11-G11</f>
        <v>1162</v>
      </c>
      <c r="L11" s="30">
        <f>SUM(K11/K56*100)</f>
        <v>24.676152049267362</v>
      </c>
      <c r="M11" s="30">
        <f>SUM(K11/K57*100000)</f>
        <v>273.0513369411201</v>
      </c>
      <c r="N11" s="42">
        <v>2</v>
      </c>
    </row>
    <row r="12" spans="1:14">
      <c r="A12" s="8" t="s">
        <v>14</v>
      </c>
      <c r="B12" s="6" t="s">
        <v>15</v>
      </c>
      <c r="C12" s="86">
        <v>5</v>
      </c>
      <c r="D12" s="39">
        <f>SUM(C12/C56*100)</f>
        <v>5.6682915769187166E-2</v>
      </c>
      <c r="E12" s="28">
        <f>SUM(C12/C57*100000)</f>
        <v>0.62534002864057325</v>
      </c>
      <c r="F12" s="41">
        <v>15</v>
      </c>
      <c r="G12" s="86">
        <v>2</v>
      </c>
      <c r="H12" s="39">
        <f>SUM(G12/G56*100)</f>
        <v>4.8638132295719845E-2</v>
      </c>
      <c r="I12" s="28">
        <f>SUM(G12/G57*100000)</f>
        <v>0.53475363899851336</v>
      </c>
      <c r="J12" s="41">
        <v>14</v>
      </c>
      <c r="K12" s="58">
        <f>C12-G12</f>
        <v>3</v>
      </c>
      <c r="L12" s="39">
        <f>SUM(K12/K56*100)</f>
        <v>6.3707793586748773E-2</v>
      </c>
      <c r="M12" s="28">
        <f>SUM(K12/K57*100000)</f>
        <v>0.70495181654333927</v>
      </c>
      <c r="N12" s="41">
        <v>15</v>
      </c>
    </row>
    <row r="13" spans="1:14">
      <c r="B13" s="6" t="s">
        <v>16</v>
      </c>
      <c r="C13" s="97"/>
      <c r="D13" s="39"/>
      <c r="E13" s="28"/>
      <c r="G13" s="97"/>
      <c r="H13" s="39"/>
      <c r="I13" s="28"/>
      <c r="K13" s="62"/>
      <c r="L13" s="39"/>
      <c r="M13" s="28"/>
    </row>
    <row r="14" spans="1:14">
      <c r="B14" s="6" t="s">
        <v>17</v>
      </c>
      <c r="C14" s="97"/>
      <c r="D14" s="39"/>
      <c r="E14" s="28"/>
      <c r="G14" s="9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99"/>
      <c r="D15" s="29"/>
      <c r="E15" s="29"/>
      <c r="F15" s="10"/>
      <c r="G15" s="99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86">
        <v>276</v>
      </c>
      <c r="D16" s="39">
        <f>SUM(C16/C56*100)</f>
        <v>3.1288969504591311</v>
      </c>
      <c r="E16" s="28">
        <f>SUM(C16/C57*100000)</f>
        <v>34.518769580959649</v>
      </c>
      <c r="F16" s="41">
        <v>6</v>
      </c>
      <c r="G16" s="86">
        <v>118</v>
      </c>
      <c r="H16" s="39">
        <f>SUM(G16/G56*100)</f>
        <v>2.8696498054474708</v>
      </c>
      <c r="I16" s="28">
        <f>SUM(G16/G57*100000)</f>
        <v>31.55046470091229</v>
      </c>
      <c r="J16" s="41">
        <v>6</v>
      </c>
      <c r="K16" s="58">
        <f>C16-G16</f>
        <v>158</v>
      </c>
      <c r="L16" s="39">
        <f>SUM(K16/K56*100)</f>
        <v>3.3552771289021024</v>
      </c>
      <c r="M16" s="28">
        <f>SUM(K16/K57*100000)</f>
        <v>37.127462337949204</v>
      </c>
      <c r="N16" s="41">
        <v>5</v>
      </c>
    </row>
    <row r="17" spans="1:14">
      <c r="B17" s="6" t="s">
        <v>21</v>
      </c>
      <c r="C17" s="97"/>
      <c r="D17" s="39"/>
      <c r="E17" s="28"/>
      <c r="G17" s="9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99"/>
      <c r="D18" s="29"/>
      <c r="E18" s="29"/>
      <c r="F18" s="10"/>
      <c r="G18" s="99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86">
        <v>212</v>
      </c>
      <c r="D19" s="39">
        <f>SUM(C19/C56*100)</f>
        <v>2.4033556286135358</v>
      </c>
      <c r="E19" s="28">
        <f>SUM(C19/C57*100000)</f>
        <v>26.514417214360307</v>
      </c>
      <c r="F19" s="41">
        <v>8</v>
      </c>
      <c r="G19" s="86">
        <v>67</v>
      </c>
      <c r="H19" s="39">
        <f>SUM(G19/G56*100)</f>
        <v>1.629377431906615</v>
      </c>
      <c r="I19" s="28">
        <f>SUM(G19/G57*100000)</f>
        <v>17.914246906450199</v>
      </c>
      <c r="J19" s="41">
        <v>9</v>
      </c>
      <c r="K19" s="58">
        <f>C19-G19</f>
        <v>145</v>
      </c>
      <c r="L19" s="39">
        <f>SUM(K19/K56*100)</f>
        <v>3.0792100233595243</v>
      </c>
      <c r="M19" s="28">
        <f>SUM(K19/K57*100000)</f>
        <v>34.072671132928065</v>
      </c>
      <c r="N19" s="41">
        <v>7</v>
      </c>
    </row>
    <row r="20" spans="1:14">
      <c r="A20" s="9"/>
      <c r="B20" s="7" t="s">
        <v>66</v>
      </c>
      <c r="C20" s="99"/>
      <c r="D20" s="29"/>
      <c r="E20" s="29"/>
      <c r="F20" s="10"/>
      <c r="G20" s="99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86">
        <v>190</v>
      </c>
      <c r="D21" s="39">
        <f>SUM(C21/C56*100)</f>
        <v>2.1539507992291123</v>
      </c>
      <c r="E21" s="28">
        <f>SUM(C21/C57*100000)</f>
        <v>23.762921088341784</v>
      </c>
      <c r="F21" s="41">
        <v>9</v>
      </c>
      <c r="G21" s="86">
        <v>85</v>
      </c>
      <c r="H21" s="39">
        <f>SUM(G21/G56*100)</f>
        <v>2.0671206225680931</v>
      </c>
      <c r="I21" s="28">
        <f>SUM(G21/G57*100000)</f>
        <v>22.72702965743682</v>
      </c>
      <c r="J21" s="41">
        <v>8</v>
      </c>
      <c r="K21" s="58">
        <f>C21-G21</f>
        <v>105</v>
      </c>
      <c r="L21" s="39">
        <f>SUM(K21/K56*100)</f>
        <v>2.2297727755362073</v>
      </c>
      <c r="M21" s="28">
        <f>SUM(K21/K57*100000)</f>
        <v>24.673313579016874</v>
      </c>
      <c r="N21" s="41">
        <v>9</v>
      </c>
    </row>
    <row r="22" spans="1:14">
      <c r="A22" s="9"/>
      <c r="B22" s="7" t="s">
        <v>67</v>
      </c>
      <c r="C22" s="99"/>
      <c r="D22" s="29"/>
      <c r="E22" s="29"/>
      <c r="F22" s="10"/>
      <c r="G22" s="99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86"/>
      <c r="D23" s="28">
        <f>SUM(C23/C56*100)</f>
        <v>0</v>
      </c>
      <c r="E23" s="28">
        <f>SUM(C23/C57*100000)</f>
        <v>0</v>
      </c>
      <c r="F23" s="41"/>
      <c r="G23" s="86">
        <v>0</v>
      </c>
      <c r="H23" s="28">
        <f>SUM(G23/G56*100)</f>
        <v>0</v>
      </c>
      <c r="I23" s="28">
        <f>SUM(G23/G57*100000)</f>
        <v>0</v>
      </c>
      <c r="J23" s="41">
        <v>0</v>
      </c>
      <c r="K23" s="58">
        <f>C23-G23</f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99"/>
      <c r="D24" s="29"/>
      <c r="E24" s="29"/>
      <c r="F24" s="10"/>
      <c r="G24" s="99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86">
        <v>1</v>
      </c>
      <c r="D25" s="39">
        <f>SUM(C25/C56*100)</f>
        <v>1.1336583153837435E-2</v>
      </c>
      <c r="E25" s="28">
        <f>SUM(C25/C57*100000)</f>
        <v>0.12506800572811466</v>
      </c>
      <c r="F25" s="41">
        <v>17</v>
      </c>
      <c r="G25" s="86">
        <v>1</v>
      </c>
      <c r="H25" s="39">
        <f>SUM(G25/G56*100)</f>
        <v>2.4319066147859923E-2</v>
      </c>
      <c r="I25" s="28">
        <f>SUM(G25/G57*100000)</f>
        <v>0.26737681949925668</v>
      </c>
      <c r="J25" s="41">
        <v>15</v>
      </c>
      <c r="K25" s="58">
        <f>C25-G25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99"/>
      <c r="D26" s="29"/>
      <c r="E26" s="29"/>
      <c r="F26" s="10"/>
      <c r="G26" s="99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86">
        <v>3948</v>
      </c>
      <c r="D27" s="39">
        <f>SUM(C27/C56*100)</f>
        <v>44.756830291350184</v>
      </c>
      <c r="E27" s="28">
        <f>SUM(C27/C57*100000)</f>
        <v>493.76848661459667</v>
      </c>
      <c r="F27" s="41">
        <v>1</v>
      </c>
      <c r="G27" s="86">
        <v>1623</v>
      </c>
      <c r="H27" s="39">
        <f>SUM(G27/G56*100)</f>
        <v>39.469844357976655</v>
      </c>
      <c r="I27" s="28">
        <f>SUM(G27/G57*100000)</f>
        <v>433.95257804729357</v>
      </c>
      <c r="J27" s="41">
        <v>1</v>
      </c>
      <c r="K27" s="58">
        <f>C27-G27</f>
        <v>2325</v>
      </c>
      <c r="L27" s="39">
        <f>SUM(K27/K56*100)</f>
        <v>49.373540029730307</v>
      </c>
      <c r="M27" s="28">
        <f>SUM(K27/K57*100000)</f>
        <v>546.33765782108787</v>
      </c>
      <c r="N27" s="41">
        <v>1</v>
      </c>
    </row>
    <row r="28" spans="1:14">
      <c r="A28" s="9"/>
      <c r="B28" s="7" t="s">
        <v>69</v>
      </c>
      <c r="C28" s="99"/>
      <c r="D28" s="29"/>
      <c r="E28" s="29"/>
      <c r="F28" s="10"/>
      <c r="G28" s="99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86">
        <v>491</v>
      </c>
      <c r="D29" s="39">
        <f>SUM(C29/C56*100)</f>
        <v>5.5662623285341803</v>
      </c>
      <c r="E29" s="28">
        <f>SUM(C29/C57*100000)</f>
        <v>61.408390812504301</v>
      </c>
      <c r="F29" s="41">
        <v>3</v>
      </c>
      <c r="G29" s="86">
        <v>271</v>
      </c>
      <c r="H29" s="39">
        <f>SUM(G29/G56*100)</f>
        <v>6.5904669260700395</v>
      </c>
      <c r="I29" s="28">
        <f>SUM(G29/G57*100000)</f>
        <v>72.459118084298566</v>
      </c>
      <c r="J29" s="41">
        <v>3</v>
      </c>
      <c r="K29" s="58">
        <f>C29-G29</f>
        <v>220</v>
      </c>
      <c r="L29" s="39">
        <f>SUM(K29/K56*100)</f>
        <v>4.671904863028244</v>
      </c>
      <c r="M29" s="28">
        <f>SUM(K29/K57*100000)</f>
        <v>51.696466546511552</v>
      </c>
      <c r="N29" s="41">
        <v>3</v>
      </c>
    </row>
    <row r="30" spans="1:14">
      <c r="A30" s="9"/>
      <c r="B30" s="7" t="s">
        <v>70</v>
      </c>
      <c r="C30" s="99"/>
      <c r="D30" s="29"/>
      <c r="E30" s="29"/>
      <c r="F30" s="10"/>
      <c r="G30" s="99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86">
        <v>346</v>
      </c>
      <c r="D31" s="39">
        <f>SUM(C31/C56*100)</f>
        <v>3.922457771227752</v>
      </c>
      <c r="E31" s="28">
        <f>SUM(C31/C57*100000)</f>
        <v>43.273529981927673</v>
      </c>
      <c r="F31" s="41">
        <v>5</v>
      </c>
      <c r="G31" s="86">
        <v>208</v>
      </c>
      <c r="H31" s="39">
        <f>SUM(G31/G56*100)</f>
        <v>5.0583657587548636</v>
      </c>
      <c r="I31" s="28">
        <f>SUM(G31/G57*100000)</f>
        <v>55.614378455845397</v>
      </c>
      <c r="J31" s="41">
        <v>5</v>
      </c>
      <c r="K31" s="58">
        <f>C31-G31</f>
        <v>138</v>
      </c>
      <c r="L31" s="39">
        <f>SUM(K31/K56*100)</f>
        <v>2.9305585049904437</v>
      </c>
      <c r="M31" s="28">
        <f>SUM(K31/K57*100000)</f>
        <v>32.427783560993603</v>
      </c>
      <c r="N31" s="41">
        <v>8</v>
      </c>
    </row>
    <row r="32" spans="1:14">
      <c r="A32" s="9"/>
      <c r="B32" s="7" t="s">
        <v>71</v>
      </c>
      <c r="C32" s="99"/>
      <c r="D32" s="29"/>
      <c r="E32" s="29"/>
      <c r="F32" s="10"/>
      <c r="G32" s="99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86">
        <v>3</v>
      </c>
      <c r="D33" s="39">
        <f>SUM(C33/C56*100)</f>
        <v>3.4009749461512299E-2</v>
      </c>
      <c r="E33" s="28">
        <f>SUM(C33/C57*100000)</f>
        <v>0.37520401718434399</v>
      </c>
      <c r="F33" s="41">
        <v>16</v>
      </c>
      <c r="G33" s="86">
        <v>1</v>
      </c>
      <c r="H33" s="39">
        <f>SUM(G33/G56*100)</f>
        <v>2.4319066147859923E-2</v>
      </c>
      <c r="I33" s="28">
        <f>SUM(G33/G57*100000)</f>
        <v>0.26737681949925668</v>
      </c>
      <c r="J33" s="41">
        <v>15</v>
      </c>
      <c r="K33" s="58">
        <v>2</v>
      </c>
      <c r="L33" s="39">
        <f>SUM(K33/K56*100)</f>
        <v>4.2471862391165856E-2</v>
      </c>
      <c r="M33" s="28">
        <f>SUM(K33/K57*100000)</f>
        <v>0.46996787769555948</v>
      </c>
      <c r="N33" s="41">
        <v>16</v>
      </c>
    </row>
    <row r="34" spans="1:14">
      <c r="A34" s="9"/>
      <c r="B34" s="7" t="s">
        <v>37</v>
      </c>
      <c r="C34" s="99"/>
      <c r="D34" s="29"/>
      <c r="E34" s="29"/>
      <c r="F34" s="10"/>
      <c r="G34" s="99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86">
        <v>26</v>
      </c>
      <c r="D35" s="39">
        <f>SUM(C35/C56*100)</f>
        <v>0.29475116199977325</v>
      </c>
      <c r="E35" s="28">
        <f>SUM(C35/C57*100000)</f>
        <v>3.2517681489309815</v>
      </c>
      <c r="F35" s="41">
        <v>12</v>
      </c>
      <c r="G35" s="86">
        <v>5</v>
      </c>
      <c r="H35" s="39">
        <f>SUM(G35/G56*100)</f>
        <v>0.12159533073929961</v>
      </c>
      <c r="I35" s="28">
        <f>SUM(G35/G57*100000)</f>
        <v>1.3368840974962835</v>
      </c>
      <c r="J35" s="41">
        <v>13</v>
      </c>
      <c r="K35" s="58">
        <f>C35-G35</f>
        <v>21</v>
      </c>
      <c r="L35" s="39">
        <f>SUM(K35/K56*100)</f>
        <v>0.44595455510724147</v>
      </c>
      <c r="M35" s="28">
        <f>SUM(K35/K57*100000)</f>
        <v>4.9346627158033751</v>
      </c>
      <c r="N35" s="41">
        <v>12</v>
      </c>
    </row>
    <row r="36" spans="1:14">
      <c r="B36" s="6" t="s">
        <v>40</v>
      </c>
      <c r="C36" s="97"/>
      <c r="D36" s="39"/>
      <c r="E36" s="28"/>
      <c r="G36" s="9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99"/>
      <c r="D37" s="29"/>
      <c r="E37" s="29"/>
      <c r="F37" s="10"/>
      <c r="G37" s="99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86">
        <v>248</v>
      </c>
      <c r="D38" s="39">
        <f>SUM(C38/C56*100)</f>
        <v>2.8114726221516837</v>
      </c>
      <c r="E38" s="28">
        <f>SUM(C38/C57*100000)</f>
        <v>31.016865420572437</v>
      </c>
      <c r="F38" s="41">
        <v>7</v>
      </c>
      <c r="G38" s="86">
        <v>97</v>
      </c>
      <c r="H38" s="39">
        <f>SUM(G38/G56*100)</f>
        <v>2.3589494163424125</v>
      </c>
      <c r="I38" s="28">
        <f>SUM(G38/G57*100000)</f>
        <v>25.935551491427898</v>
      </c>
      <c r="J38" s="41">
        <v>7</v>
      </c>
      <c r="K38" s="58">
        <f>C38-G38</f>
        <v>151</v>
      </c>
      <c r="L38" s="39">
        <f>SUM(K38/K56*100)</f>
        <v>3.2066256105330218</v>
      </c>
      <c r="M38" s="28">
        <f>SUM(K38/K57*100000)</f>
        <v>35.482574766014743</v>
      </c>
      <c r="N38" s="41">
        <v>6</v>
      </c>
    </row>
    <row r="39" spans="1:14">
      <c r="A39" s="9"/>
      <c r="B39" s="7" t="s">
        <v>72</v>
      </c>
      <c r="C39" s="99"/>
      <c r="D39" s="29"/>
      <c r="E39" s="29"/>
      <c r="F39" s="10"/>
      <c r="G39" s="99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86">
        <v>0</v>
      </c>
      <c r="D40" s="39">
        <f>SUM(C40/C56*100)</f>
        <v>0</v>
      </c>
      <c r="E40" s="28">
        <f>SUM(C40/C57*100000)</f>
        <v>0</v>
      </c>
      <c r="F40" s="41">
        <v>0</v>
      </c>
      <c r="G40" s="86">
        <v>0</v>
      </c>
      <c r="H40" s="39">
        <f>SUM(G40/G56*100)</f>
        <v>0</v>
      </c>
      <c r="I40" s="28">
        <f>SUM(G40/G57*100000)</f>
        <v>0</v>
      </c>
      <c r="J40" s="41">
        <v>0</v>
      </c>
      <c r="K40" s="58">
        <f>C40-G40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99"/>
      <c r="D41" s="29"/>
      <c r="E41" s="29"/>
      <c r="F41" s="10"/>
      <c r="G41" s="99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86">
        <v>17</v>
      </c>
      <c r="D42" s="39">
        <f>SUM(C42/C56*100)</f>
        <v>0.19272191361523636</v>
      </c>
      <c r="E42" s="28">
        <f>SUM(C42/C57*100000)</f>
        <v>2.1261560973779492</v>
      </c>
      <c r="F42" s="41">
        <v>13</v>
      </c>
      <c r="G42" s="86">
        <v>11</v>
      </c>
      <c r="H42" s="39">
        <f>SUM(G42/G56*100)</f>
        <v>0.26750972762645914</v>
      </c>
      <c r="I42" s="28">
        <f>SUM(G42/G57*100000)</f>
        <v>2.9411450144918234</v>
      </c>
      <c r="J42" s="41">
        <v>12</v>
      </c>
      <c r="K42" s="58">
        <f>C42-G42</f>
        <v>6</v>
      </c>
      <c r="L42" s="39">
        <f>SUM(K42/K56*100)</f>
        <v>0.12741558717349755</v>
      </c>
      <c r="M42" s="28">
        <f>SUM(K42/K57*100000)</f>
        <v>1.4099036330866785</v>
      </c>
      <c r="N42" s="41">
        <v>14</v>
      </c>
    </row>
    <row r="43" spans="1:14">
      <c r="B43" s="6" t="s">
        <v>49</v>
      </c>
      <c r="C43" s="97"/>
      <c r="D43" s="39"/>
      <c r="E43" s="28"/>
      <c r="G43" s="9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99"/>
      <c r="D44" s="29"/>
      <c r="E44" s="29"/>
      <c r="F44" s="10"/>
      <c r="G44" s="99"/>
      <c r="H44" s="29"/>
      <c r="I44" s="29"/>
      <c r="J44" s="10"/>
      <c r="K44" s="63"/>
      <c r="L44" s="29"/>
      <c r="M44" s="29"/>
      <c r="N44" s="10"/>
    </row>
    <row r="45" spans="1:14">
      <c r="A45" s="8">
        <v>5.2643067560720319E-297</v>
      </c>
      <c r="B45" s="6" t="s">
        <v>52</v>
      </c>
      <c r="C45" s="86">
        <v>14</v>
      </c>
      <c r="D45" s="39">
        <f>SUM(C45/C56*100)</f>
        <v>0.15871216415372405</v>
      </c>
      <c r="E45" s="28">
        <f>SUM(C45/C57*100000)</f>
        <v>1.7509520801936054</v>
      </c>
      <c r="F45" s="41">
        <v>14</v>
      </c>
      <c r="G45" s="86">
        <v>5</v>
      </c>
      <c r="H45" s="39">
        <f>SUM(G45/G56*100)</f>
        <v>0.12159533073929961</v>
      </c>
      <c r="I45" s="28">
        <f>SUM(G45/G57*100000)</f>
        <v>1.3368840974962835</v>
      </c>
      <c r="J45" s="41">
        <v>13</v>
      </c>
      <c r="K45" s="58">
        <f>C45-G45</f>
        <v>9</v>
      </c>
      <c r="L45" s="39">
        <f>SUM(K45/K56*100)</f>
        <v>0.19112338076024635</v>
      </c>
      <c r="M45" s="28">
        <f>SUM(K45/K57*100000)</f>
        <v>2.114855449630018</v>
      </c>
      <c r="N45" s="41">
        <v>13</v>
      </c>
    </row>
    <row r="46" spans="1:14">
      <c r="B46" s="6" t="s">
        <v>53</v>
      </c>
      <c r="C46" s="97"/>
      <c r="D46" s="39"/>
      <c r="E46" s="28"/>
      <c r="G46" s="97"/>
      <c r="H46" s="39"/>
      <c r="I46" s="28"/>
      <c r="K46" s="64"/>
      <c r="L46" s="39"/>
      <c r="M46" s="28"/>
    </row>
    <row r="47" spans="1:14">
      <c r="B47" s="6" t="s">
        <v>54</v>
      </c>
      <c r="C47" s="97"/>
      <c r="D47" s="39"/>
      <c r="E47" s="28"/>
      <c r="G47" s="9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99"/>
      <c r="D48" s="29"/>
      <c r="E48" s="29"/>
      <c r="F48" s="10"/>
      <c r="G48" s="99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86">
        <v>72</v>
      </c>
      <c r="D49" s="39">
        <f>SUM(C49/C56*100)</f>
        <v>0.81623398707629524</v>
      </c>
      <c r="E49" s="28">
        <f>SUM(C49/C57*100000)</f>
        <v>9.004896412424257</v>
      </c>
      <c r="F49" s="41">
        <v>11</v>
      </c>
      <c r="G49" s="86">
        <v>31</v>
      </c>
      <c r="H49" s="39">
        <f>SUM(G49/G56*100)</f>
        <v>0.75389105058365757</v>
      </c>
      <c r="I49" s="28">
        <f>SUM(G49/G57*100000)</f>
        <v>8.2886814044769572</v>
      </c>
      <c r="J49" s="41">
        <v>11</v>
      </c>
      <c r="K49" s="58">
        <f>C49-G49</f>
        <v>41</v>
      </c>
      <c r="L49" s="39">
        <f>SUM(K49/K56*100)</f>
        <v>0.87067317901889996</v>
      </c>
      <c r="M49" s="28">
        <f>SUM(K49/K57*100000)</f>
        <v>9.6343414927589706</v>
      </c>
      <c r="N49" s="41">
        <v>11</v>
      </c>
    </row>
    <row r="50" spans="1:14">
      <c r="B50" s="6" t="s">
        <v>58</v>
      </c>
      <c r="C50" s="97"/>
      <c r="D50" s="39"/>
      <c r="E50" s="28"/>
      <c r="G50" s="97"/>
      <c r="H50" s="39"/>
      <c r="I50" s="28"/>
      <c r="K50" s="64"/>
      <c r="L50" s="39"/>
      <c r="M50" s="28"/>
    </row>
    <row r="51" spans="1:14">
      <c r="B51" s="6" t="s">
        <v>59</v>
      </c>
      <c r="C51" s="97"/>
      <c r="D51" s="39"/>
      <c r="E51" s="28"/>
      <c r="G51" s="9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99"/>
      <c r="D52" s="29"/>
      <c r="E52" s="29"/>
      <c r="F52" s="10"/>
      <c r="G52" s="99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86">
        <v>405</v>
      </c>
      <c r="D53" s="39">
        <f>SUM(C53/C56*100)</f>
        <v>4.5913161773041606</v>
      </c>
      <c r="E53" s="28">
        <f>SUM(C53/C57*100000)</f>
        <v>50.652542319886436</v>
      </c>
      <c r="F53" s="41">
        <v>4</v>
      </c>
      <c r="G53" s="86">
        <v>228</v>
      </c>
      <c r="H53" s="39">
        <f>SUM(G53/G56*100)</f>
        <v>5.5447470817120621</v>
      </c>
      <c r="I53" s="28">
        <f>SUM(G53/G57*100000)</f>
        <v>60.961914845830528</v>
      </c>
      <c r="J53" s="41">
        <v>4</v>
      </c>
      <c r="K53" s="58">
        <f>C53-G53</f>
        <v>177</v>
      </c>
      <c r="L53" s="39">
        <f>SUM(K53/K56*100)</f>
        <v>3.7587598216181779</v>
      </c>
      <c r="M53" s="28">
        <f>SUM(K53/K57*100000)</f>
        <v>41.592157176057022</v>
      </c>
      <c r="N53" s="41">
        <v>4</v>
      </c>
    </row>
    <row r="54" spans="1:14">
      <c r="B54" s="6" t="s">
        <v>63</v>
      </c>
      <c r="C54" s="97"/>
      <c r="D54" s="25"/>
      <c r="E54" s="28"/>
      <c r="G54" s="9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99"/>
      <c r="D55" s="26"/>
      <c r="E55" s="29"/>
      <c r="F55" s="10"/>
      <c r="G55" s="99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f>SUM(C9:C55)</f>
        <v>8821</v>
      </c>
      <c r="D56" s="27">
        <f>SUM(C56/C56*100)</f>
        <v>100</v>
      </c>
      <c r="E56" s="30">
        <f>SUM(C56/C57*100000)</f>
        <v>1103.2248785276995</v>
      </c>
      <c r="F56" s="12"/>
      <c r="G56" s="38">
        <f>SUM(G9:G55)</f>
        <v>4112</v>
      </c>
      <c r="H56" s="27">
        <f>SUM(G56/G56*100)</f>
        <v>100</v>
      </c>
      <c r="I56" s="30">
        <f>SUM(G56/G57*100000)</f>
        <v>1099.4534817809435</v>
      </c>
      <c r="J56" s="12"/>
      <c r="K56" s="51">
        <f>SUM(K9:K55)</f>
        <v>4709</v>
      </c>
      <c r="L56" s="27">
        <f>SUM(K56/K56*100)</f>
        <v>100</v>
      </c>
      <c r="M56" s="30">
        <f>SUM(K56/K57*100000)</f>
        <v>1106.5393680341949</v>
      </c>
      <c r="N56" s="12"/>
    </row>
    <row r="57" spans="1:14">
      <c r="B57" s="17" t="s">
        <v>97</v>
      </c>
      <c r="C57" s="133">
        <v>799565</v>
      </c>
      <c r="G57" s="78">
        <v>374004</v>
      </c>
      <c r="K57" s="79">
        <v>425561</v>
      </c>
    </row>
    <row r="59" spans="1:14">
      <c r="B59" s="17" t="s">
        <v>78</v>
      </c>
      <c r="C59" s="110">
        <v>8821</v>
      </c>
      <c r="E59" s="28"/>
      <c r="G59" s="81">
        <v>4112</v>
      </c>
      <c r="K59" s="8">
        <f>C59-G59</f>
        <v>4709</v>
      </c>
    </row>
    <row r="60" spans="1:14">
      <c r="B60" s="31" t="s">
        <v>75</v>
      </c>
      <c r="C60" s="45"/>
      <c r="D60" s="45"/>
      <c r="E60" s="56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ignoredErrors>
    <ignoredError sqref="K9:K32 K34:K55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94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12</v>
      </c>
      <c r="D9" s="39">
        <f>SUM(C9/C56*100)</f>
        <v>0.4971002485501243</v>
      </c>
      <c r="E9" s="28">
        <f>SUM(C9/C57*100000)</f>
        <v>5.7642424824670959</v>
      </c>
      <c r="F9" s="41">
        <v>9</v>
      </c>
      <c r="G9" s="36">
        <v>8</v>
      </c>
      <c r="H9" s="39">
        <f>SUM(G9/G56*100)</f>
        <v>0.63141278610891871</v>
      </c>
      <c r="I9" s="28">
        <f>SUM(G9/G57*100000)</f>
        <v>7.9092805520677825</v>
      </c>
      <c r="J9" s="41">
        <v>9</v>
      </c>
      <c r="K9" s="58">
        <f>SUM(C9-G9)</f>
        <v>4</v>
      </c>
      <c r="L9" s="39">
        <f>SUM(K9/K56*100)</f>
        <v>0.34873583260680036</v>
      </c>
      <c r="M9" s="28">
        <f>SUM(K9/K57*100000)</f>
        <v>3.73716517335775</v>
      </c>
      <c r="N9" s="77">
        <v>9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81">
        <v>657</v>
      </c>
      <c r="D11" s="30">
        <f>SUM(C11/C56*100)</f>
        <v>27.216238608119305</v>
      </c>
      <c r="E11" s="30">
        <f>SUM(C11/C57*100000)</f>
        <v>315.59227591507351</v>
      </c>
      <c r="F11" s="42">
        <v>2</v>
      </c>
      <c r="G11" s="81">
        <v>378</v>
      </c>
      <c r="H11" s="30">
        <f>SUM(G11/G56*100)</f>
        <v>29.834254143646412</v>
      </c>
      <c r="I11" s="30">
        <f>SUM(G11/G57*100000)</f>
        <v>373.71350608520271</v>
      </c>
      <c r="J11" s="42">
        <v>2</v>
      </c>
      <c r="K11" s="60">
        <f>SUM(C11-G11)</f>
        <v>279</v>
      </c>
      <c r="L11" s="30">
        <f>SUM(K11/K56*100)</f>
        <v>24.324324324324326</v>
      </c>
      <c r="M11" s="30">
        <f>SUM(K11/K57*100000)</f>
        <v>260.66727084170304</v>
      </c>
      <c r="N11" s="42">
        <v>2</v>
      </c>
    </row>
    <row r="12" spans="1:14">
      <c r="A12" s="8" t="s">
        <v>14</v>
      </c>
      <c r="B12" s="6" t="s">
        <v>15</v>
      </c>
      <c r="C12" s="71">
        <v>2</v>
      </c>
      <c r="D12" s="39">
        <f>SUM(C12/C56*100)</f>
        <v>8.2850041425020712E-2</v>
      </c>
      <c r="E12" s="28">
        <f>SUM(C12/C57*100000)</f>
        <v>0.96070708041118258</v>
      </c>
      <c r="F12" s="41">
        <v>14</v>
      </c>
      <c r="G12" s="36">
        <v>1</v>
      </c>
      <c r="H12" s="39">
        <f>SUM(G12/G56*100)</f>
        <v>7.8926598263614839E-2</v>
      </c>
      <c r="I12" s="28">
        <f>SUM(G12/G57*100000)</f>
        <v>0.98866006900847281</v>
      </c>
      <c r="J12" s="189">
        <v>13</v>
      </c>
      <c r="K12" s="61">
        <f>C12-G12</f>
        <v>1</v>
      </c>
      <c r="L12" s="39">
        <f>SUM(K12/K56*100)</f>
        <v>8.7183958151700089E-2</v>
      </c>
      <c r="M12" s="28">
        <f>SUM(K12/K57*100000)</f>
        <v>0.9342912933394375</v>
      </c>
      <c r="N12" s="189">
        <v>14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81">
        <v>44</v>
      </c>
      <c r="D16" s="39">
        <f>SUM(C16/C56*100)</f>
        <v>1.8227009113504555</v>
      </c>
      <c r="E16" s="28">
        <f>SUM(C16/C57*100000)</f>
        <v>21.135555769046018</v>
      </c>
      <c r="F16" s="41">
        <v>6</v>
      </c>
      <c r="G16" s="36">
        <v>15</v>
      </c>
      <c r="H16" s="39">
        <f>SUM(G16/G56*100)</f>
        <v>1.1838989739542225</v>
      </c>
      <c r="I16" s="28">
        <f>SUM(G16/G57*100000)</f>
        <v>14.829901035127094</v>
      </c>
      <c r="J16" s="41">
        <v>7</v>
      </c>
      <c r="K16" s="61">
        <f>SUM(C16-G16)</f>
        <v>29</v>
      </c>
      <c r="L16" s="39">
        <f>SUM(K16/K56*100)</f>
        <v>2.5283347863993022</v>
      </c>
      <c r="M16" s="28">
        <f>SUM(K16/K57*100000)</f>
        <v>27.094447506843686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81">
        <v>33</v>
      </c>
      <c r="D19" s="39">
        <f>SUM(C19/C56*100)</f>
        <v>1.3670256835128418</v>
      </c>
      <c r="E19" s="28">
        <f>SUM(C19/C57*100000)</f>
        <v>15.851666826784513</v>
      </c>
      <c r="F19" s="41">
        <v>8</v>
      </c>
      <c r="G19" s="36">
        <v>11</v>
      </c>
      <c r="H19" s="39">
        <f>SUM(G19/G56*100)</f>
        <v>0.86819258089976326</v>
      </c>
      <c r="I19" s="28">
        <f>SUM(G19/G57*100000)</f>
        <v>10.875260759093202</v>
      </c>
      <c r="J19" s="41">
        <v>8</v>
      </c>
      <c r="K19" s="61">
        <f>SUM(C19-G19)</f>
        <v>22</v>
      </c>
      <c r="L19" s="39">
        <f>SUM(K19/K56*100)</f>
        <v>1.918047079337402</v>
      </c>
      <c r="M19" s="28">
        <f>SUM(K19/K57*100000)</f>
        <v>20.554408453467619</v>
      </c>
      <c r="N19" s="41">
        <v>7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42</v>
      </c>
      <c r="D21" s="39">
        <f>SUM(C21/C56*100)</f>
        <v>1.7398508699254349</v>
      </c>
      <c r="E21" s="28">
        <f>SUM(C21/C57*100000)</f>
        <v>20.174848688634835</v>
      </c>
      <c r="F21" s="41">
        <v>7</v>
      </c>
      <c r="G21" s="36">
        <v>21</v>
      </c>
      <c r="H21" s="39">
        <f>SUM(G21/G56*100)</f>
        <v>1.6574585635359116</v>
      </c>
      <c r="I21" s="28">
        <f>SUM(G21/G57*100000)</f>
        <v>20.761861449177928</v>
      </c>
      <c r="J21" s="41">
        <v>6</v>
      </c>
      <c r="K21" s="61">
        <f>SUM(C21-G21)</f>
        <v>21</v>
      </c>
      <c r="L21" s="39">
        <f>SUM(K21/K56*100)</f>
        <v>1.8308631211857016</v>
      </c>
      <c r="M21" s="28">
        <f>SUM(K21/K57*100000)</f>
        <v>19.620117160128185</v>
      </c>
      <c r="N21" s="41">
        <v>8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/>
      <c r="G23" s="40"/>
      <c r="H23" s="28">
        <f>SUM(G23/G56*100)</f>
        <v>0</v>
      </c>
      <c r="I23" s="28">
        <f>SUM(G23/G57*100000)</f>
        <v>0</v>
      </c>
      <c r="J23" s="41"/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81">
        <v>1299</v>
      </c>
      <c r="D27" s="39">
        <f>SUM(C27/C56*100)</f>
        <v>53.811101905550949</v>
      </c>
      <c r="E27" s="28">
        <f>SUM(C27/C57*100000)</f>
        <v>623.97924872706312</v>
      </c>
      <c r="F27" s="41">
        <v>1</v>
      </c>
      <c r="G27" s="36">
        <v>633</v>
      </c>
      <c r="H27" s="39">
        <f>SUM(G27/G56*100)</f>
        <v>49.96053670086819</v>
      </c>
      <c r="I27" s="28">
        <f>SUM(G27/G57*100000)</f>
        <v>625.82182368236329</v>
      </c>
      <c r="J27" s="41">
        <v>1</v>
      </c>
      <c r="K27" s="61">
        <f>SUM(C27-G27)</f>
        <v>666</v>
      </c>
      <c r="L27" s="39">
        <f>SUM(K27/K56*100)</f>
        <v>58.064516129032263</v>
      </c>
      <c r="M27" s="28">
        <f>SUM(K27/K57*100000)</f>
        <v>622.23800136406533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81">
        <v>64</v>
      </c>
      <c r="D29" s="39">
        <f>SUM(C29/C56*100)</f>
        <v>2.6512013256006628</v>
      </c>
      <c r="E29" s="28">
        <f>SUM(C29/C57*100000)</f>
        <v>30.742626573157843</v>
      </c>
      <c r="F29" s="41">
        <v>5</v>
      </c>
      <c r="G29" s="36">
        <v>39</v>
      </c>
      <c r="H29" s="39">
        <f>SUM(G29/G56*100)</f>
        <v>3.0781373322809786</v>
      </c>
      <c r="I29" s="28">
        <f>SUM(G29/G57*100000)</f>
        <v>38.557742691330439</v>
      </c>
      <c r="J29" s="41">
        <v>5</v>
      </c>
      <c r="K29" s="61">
        <f>SUM(C29-G29)</f>
        <v>25</v>
      </c>
      <c r="L29" s="39">
        <f>SUM(K29/K56*100)</f>
        <v>2.1795989537925022</v>
      </c>
      <c r="M29" s="28">
        <f>SUM(K29/K57*100000)</f>
        <v>23.357282333485934</v>
      </c>
      <c r="N29" s="41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94</v>
      </c>
      <c r="D31" s="39">
        <f>SUM(C31/C56*100)</f>
        <v>3.8939519469759736</v>
      </c>
      <c r="E31" s="28">
        <f>SUM(C31/C57*100000)</f>
        <v>45.153232779325585</v>
      </c>
      <c r="F31" s="41">
        <v>4</v>
      </c>
      <c r="G31" s="36">
        <v>64</v>
      </c>
      <c r="H31" s="39">
        <f>SUM(G31/G56*100)</f>
        <v>5.0513022888713497</v>
      </c>
      <c r="I31" s="28">
        <f>SUM(G31/G57*100000)</f>
        <v>63.27424441654226</v>
      </c>
      <c r="J31" s="41">
        <v>4</v>
      </c>
      <c r="K31" s="61">
        <f>SUM(C31-G31)</f>
        <v>30</v>
      </c>
      <c r="L31" s="39">
        <f>SUM(K31/K56*100)</f>
        <v>2.6155187445510024</v>
      </c>
      <c r="M31" s="28">
        <f>SUM(K31/K57*100000)</f>
        <v>28.028738800183124</v>
      </c>
      <c r="N31" s="41">
        <v>4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3</v>
      </c>
      <c r="D35" s="39">
        <f>SUM(C35/C56*100)</f>
        <v>0.12427506213753108</v>
      </c>
      <c r="E35" s="28">
        <f>SUM(C35/C57*100000)</f>
        <v>1.441060620616774</v>
      </c>
      <c r="F35" s="41">
        <v>13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f>SUM(C35-G35)</f>
        <v>3</v>
      </c>
      <c r="L35" s="39">
        <f>SUM(K35/K56*100)</f>
        <v>0.26155187445510025</v>
      </c>
      <c r="M35" s="28">
        <f>SUM(K35/K57*100000)</f>
        <v>2.8028738800183119</v>
      </c>
      <c r="N35" s="189">
        <v>11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  <c r="N36" s="192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90"/>
    </row>
    <row r="38" spans="1:14">
      <c r="A38" s="8" t="s">
        <v>42</v>
      </c>
      <c r="B38" s="6" t="s">
        <v>43</v>
      </c>
      <c r="C38" s="71">
        <v>9</v>
      </c>
      <c r="D38" s="39">
        <f>SUM(C38/C56*100)</f>
        <v>0.37282518641259321</v>
      </c>
      <c r="E38" s="28">
        <f>SUM(C38/C57*100000)</f>
        <v>4.3231818618503217</v>
      </c>
      <c r="F38" s="41">
        <v>10</v>
      </c>
      <c r="G38" s="36">
        <v>5</v>
      </c>
      <c r="H38" s="39">
        <f>SUM(G38/G56*100)</f>
        <v>0.39463299131807422</v>
      </c>
      <c r="I38" s="28">
        <f>SUM(G38/G57*100000)</f>
        <v>4.9433003450423643</v>
      </c>
      <c r="J38" s="41">
        <v>10</v>
      </c>
      <c r="K38" s="61">
        <f>SUM(C38-G38)</f>
        <v>4</v>
      </c>
      <c r="L38" s="39">
        <f>SUM(K38/K56*100)</f>
        <v>0.34873583260680036</v>
      </c>
      <c r="M38" s="28">
        <f>SUM(K38/K57*100000)</f>
        <v>3.73716517335775</v>
      </c>
      <c r="N38" s="189">
        <v>9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9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189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90"/>
    </row>
    <row r="42" spans="1:14">
      <c r="A42" s="8" t="s">
        <v>47</v>
      </c>
      <c r="B42" s="6" t="s">
        <v>48</v>
      </c>
      <c r="C42" s="71">
        <v>2</v>
      </c>
      <c r="D42" s="39">
        <f>SUM(C42/C56*100)</f>
        <v>8.2850041425020712E-2</v>
      </c>
      <c r="E42" s="28">
        <f>SUM(C42/C57*100000)</f>
        <v>0.96070708041118258</v>
      </c>
      <c r="F42" s="41">
        <v>14</v>
      </c>
      <c r="G42" s="36">
        <v>1</v>
      </c>
      <c r="H42" s="39">
        <f>SUM(G42/G56*100)</f>
        <v>7.8926598263614839E-2</v>
      </c>
      <c r="I42" s="28">
        <f>SUM(G42/G57*100000)</f>
        <v>0.98866006900847281</v>
      </c>
      <c r="J42" s="189">
        <v>13</v>
      </c>
      <c r="K42" s="61">
        <f>SUM(C42-G42)</f>
        <v>1</v>
      </c>
      <c r="L42" s="39">
        <f>SUM(K42/K56*100)</f>
        <v>8.7183958151700089E-2</v>
      </c>
      <c r="M42" s="28">
        <f>SUM(K42/K57*100000)</f>
        <v>0.9342912933394375</v>
      </c>
      <c r="N42" s="189">
        <v>14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J43" s="192"/>
      <c r="K43" s="64"/>
      <c r="L43" s="39"/>
      <c r="M43" s="28"/>
      <c r="N43" s="192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90"/>
      <c r="K44" s="63"/>
      <c r="L44" s="29"/>
      <c r="M44" s="29"/>
      <c r="N44" s="190"/>
    </row>
    <row r="45" spans="1:14">
      <c r="A45" s="8" t="s">
        <v>51</v>
      </c>
      <c r="B45" s="6" t="s">
        <v>52</v>
      </c>
      <c r="C45" s="71">
        <v>6</v>
      </c>
      <c r="D45" s="39">
        <f>SUM(C45/C56*100)</f>
        <v>0.24855012427506215</v>
      </c>
      <c r="E45" s="28">
        <f>SUM(C45/C57*100000)</f>
        <v>2.882121241233548</v>
      </c>
      <c r="F45" s="41">
        <v>12</v>
      </c>
      <c r="G45" s="36">
        <v>4</v>
      </c>
      <c r="H45" s="39">
        <f>SUM(G45/G56*100)</f>
        <v>0.31570639305445936</v>
      </c>
      <c r="I45" s="28">
        <f>SUM(G45/G57*100000)</f>
        <v>3.9546402760338912</v>
      </c>
      <c r="J45" s="189">
        <v>12</v>
      </c>
      <c r="K45" s="61">
        <f>SUM(C45-G45)</f>
        <v>2</v>
      </c>
      <c r="L45" s="39">
        <f>SUM(K45/K56*100)</f>
        <v>0.17436791630340018</v>
      </c>
      <c r="M45" s="28">
        <f>SUM(K45/K57*100000)</f>
        <v>1.868582586678875</v>
      </c>
      <c r="N45" s="189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  <c r="N46" s="192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  <c r="N47" s="192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90"/>
    </row>
    <row r="49" spans="1:14">
      <c r="A49" s="8" t="s">
        <v>56</v>
      </c>
      <c r="B49" s="6" t="s">
        <v>57</v>
      </c>
      <c r="C49" s="71">
        <v>8</v>
      </c>
      <c r="D49" s="39">
        <f>SUM(C49/C56*100)</f>
        <v>0.33140016570008285</v>
      </c>
      <c r="E49" s="28">
        <f>SUM(C49/C57*100000)</f>
        <v>3.8428283216447303</v>
      </c>
      <c r="F49" s="41">
        <v>11</v>
      </c>
      <c r="G49" s="36">
        <v>5</v>
      </c>
      <c r="H49" s="39">
        <f>SUM(G49/G56*100)</f>
        <v>0.39463299131807422</v>
      </c>
      <c r="I49" s="28">
        <f>SUM(G49/G57*100000)</f>
        <v>4.9433003450423643</v>
      </c>
      <c r="J49" s="41">
        <v>10</v>
      </c>
      <c r="K49" s="61">
        <f>SUM(C49-G49)</f>
        <v>3</v>
      </c>
      <c r="L49" s="39">
        <f>SUM(K49/K56*100)</f>
        <v>0.26155187445510025</v>
      </c>
      <c r="M49" s="28">
        <f>SUM(K49/K57*100000)</f>
        <v>2.8028738800183119</v>
      </c>
      <c r="N49" s="189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139</v>
      </c>
      <c r="D53" s="39">
        <f>SUM(C53/C56*100)</f>
        <v>5.7580778790389395</v>
      </c>
      <c r="E53" s="28">
        <f>SUM(C53/C57*100000)</f>
        <v>66.769142088577198</v>
      </c>
      <c r="F53" s="41">
        <v>3</v>
      </c>
      <c r="G53" s="36">
        <v>82</v>
      </c>
      <c r="H53" s="39">
        <f>SUM(G53/G56*100)</f>
        <v>6.4719810576164161</v>
      </c>
      <c r="I53" s="28">
        <f>SUM(G53/G57*100000)</f>
        <v>81.070125658694764</v>
      </c>
      <c r="J53" s="41">
        <v>3</v>
      </c>
      <c r="K53" s="61">
        <f>SUM(C53-G53)</f>
        <v>57</v>
      </c>
      <c r="L53" s="39">
        <f>SUM(K53/K56*100)</f>
        <v>4.9694856146469046</v>
      </c>
      <c r="M53" s="28">
        <f>SUM(K53/K57*100000)</f>
        <v>53.25460372034793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2414</v>
      </c>
      <c r="D56" s="27">
        <f>SUM(C56/C56*100)</f>
        <v>100</v>
      </c>
      <c r="E56" s="30">
        <f>SUM(C56/C57*100000)</f>
        <v>1159.5734460562974</v>
      </c>
      <c r="F56" s="12"/>
      <c r="G56" s="38">
        <f>SUM(G9:G55)</f>
        <v>1267</v>
      </c>
      <c r="H56" s="27">
        <f>SUM(G56/G56*100)</f>
        <v>100</v>
      </c>
      <c r="I56" s="30">
        <f>SUM(G56/G57*100000)</f>
        <v>1252.6323074337351</v>
      </c>
      <c r="J56" s="12"/>
      <c r="K56" s="51">
        <f>SUM(K9:K55)</f>
        <v>1147</v>
      </c>
      <c r="L56" s="27">
        <f>SUM(K56/K56*100)</f>
        <v>100</v>
      </c>
      <c r="M56" s="30">
        <f>SUM(K56/K57*100000)</f>
        <v>1071.6321134603347</v>
      </c>
      <c r="N56" s="12"/>
    </row>
    <row r="57" spans="1:14">
      <c r="B57" s="17" t="s">
        <v>97</v>
      </c>
      <c r="C57" s="78">
        <v>208180</v>
      </c>
      <c r="G57" s="78">
        <v>101147</v>
      </c>
      <c r="K57" s="79">
        <v>107033</v>
      </c>
    </row>
    <row r="59" spans="1:14">
      <c r="B59" s="17" t="s">
        <v>78</v>
      </c>
      <c r="C59" s="81">
        <v>2414</v>
      </c>
      <c r="E59" s="28"/>
      <c r="G59" s="81">
        <v>1267</v>
      </c>
      <c r="K59" s="81">
        <v>1147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101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5</v>
      </c>
      <c r="D9" s="39">
        <f>C9/C56*100</f>
        <v>0.37257824143070045</v>
      </c>
      <c r="E9" s="28">
        <f>C9*100000/C57</f>
        <v>4.0889761203794572</v>
      </c>
      <c r="F9" s="41">
        <v>11</v>
      </c>
      <c r="G9" s="36">
        <v>2</v>
      </c>
      <c r="H9" s="39">
        <f>G9*100/G56</f>
        <v>0.29673590504451036</v>
      </c>
      <c r="I9" s="28">
        <f>G9*100000/G57</f>
        <v>3.3528918692372169</v>
      </c>
      <c r="J9" s="41">
        <v>10</v>
      </c>
      <c r="K9" s="82">
        <f>C9-G9</f>
        <v>3</v>
      </c>
      <c r="L9" s="39">
        <f>K9*100/K56</f>
        <v>0.44910179640718562</v>
      </c>
      <c r="M9" s="28">
        <f>K9*100000/K57</f>
        <v>4.7900367236148806</v>
      </c>
      <c r="N9" s="77">
        <v>12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81">
        <v>360</v>
      </c>
      <c r="D11" s="30">
        <f>C11/C56*100</f>
        <v>26.825633383010434</v>
      </c>
      <c r="E11" s="30">
        <f>C11*100000/C57</f>
        <v>294.40628066732091</v>
      </c>
      <c r="F11" s="42">
        <v>2</v>
      </c>
      <c r="G11" s="81">
        <v>217</v>
      </c>
      <c r="H11" s="30">
        <f>G11*100/G56</f>
        <v>32.195845697329375</v>
      </c>
      <c r="I11" s="30">
        <f>G11*100000/G57</f>
        <v>363.78876781223806</v>
      </c>
      <c r="J11" s="42">
        <v>2</v>
      </c>
      <c r="K11" s="60">
        <f>C11-G11</f>
        <v>143</v>
      </c>
      <c r="L11" s="30">
        <f>K11*100/K56</f>
        <v>21.407185628742514</v>
      </c>
      <c r="M11" s="30">
        <f>K11*100000/K57</f>
        <v>228.32508382564265</v>
      </c>
      <c r="N11" s="42">
        <v>2</v>
      </c>
    </row>
    <row r="12" spans="1:14">
      <c r="A12" s="8" t="s">
        <v>14</v>
      </c>
      <c r="B12" s="6" t="s">
        <v>15</v>
      </c>
      <c r="C12" s="81">
        <v>1</v>
      </c>
      <c r="D12" s="39">
        <f>C12/C56*100</f>
        <v>7.4515648286140088E-2</v>
      </c>
      <c r="E12" s="28">
        <f>C12*100000/C57</f>
        <v>0.81779522407589145</v>
      </c>
      <c r="F12" s="189">
        <v>14</v>
      </c>
      <c r="G12" s="36">
        <v>1</v>
      </c>
      <c r="H12" s="39">
        <f>G12*100/G56</f>
        <v>0.14836795252225518</v>
      </c>
      <c r="I12" s="28">
        <f>G12*100000/G57</f>
        <v>1.6764459346186085</v>
      </c>
      <c r="J12" s="189">
        <v>13</v>
      </c>
      <c r="K12" s="61">
        <f>C12-G12</f>
        <v>0</v>
      </c>
      <c r="L12" s="39">
        <f>K12*100/K56</f>
        <v>0</v>
      </c>
      <c r="M12" s="28">
        <f>K12*100000/K57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81">
        <v>33</v>
      </c>
      <c r="D16" s="39">
        <f>C16/C56*100</f>
        <v>2.459016393442623</v>
      </c>
      <c r="E16" s="28">
        <f>C16*100000/C57</f>
        <v>26.987242394504417</v>
      </c>
      <c r="F16" s="41">
        <v>7</v>
      </c>
      <c r="G16" s="36">
        <v>16</v>
      </c>
      <c r="H16" s="39">
        <f>G16*100/G56</f>
        <v>2.3738872403560829</v>
      </c>
      <c r="I16" s="28">
        <f>G16*100000/G57</f>
        <v>26.823134953897735</v>
      </c>
      <c r="J16" s="41">
        <v>6</v>
      </c>
      <c r="K16" s="61">
        <f>C16-G16</f>
        <v>17</v>
      </c>
      <c r="L16" s="39">
        <f>K16*100/K56</f>
        <v>2.5449101796407185</v>
      </c>
      <c r="M16" s="28">
        <f>K16*100000/K57</f>
        <v>27.14354143381766</v>
      </c>
      <c r="N16" s="41">
        <v>6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19</v>
      </c>
      <c r="D19" s="39">
        <f>C19*100/C56</f>
        <v>1.4157973174366616</v>
      </c>
      <c r="E19" s="28">
        <f>C19*100000/C57</f>
        <v>15.538109257441937</v>
      </c>
      <c r="F19" s="41">
        <v>9</v>
      </c>
      <c r="G19" s="36">
        <v>8</v>
      </c>
      <c r="H19" s="39">
        <f>G19*100/G56</f>
        <v>1.1869436201780414</v>
      </c>
      <c r="I19" s="28">
        <f>G19*100000/G57</f>
        <v>13.411567476948868</v>
      </c>
      <c r="J19" s="41">
        <v>9</v>
      </c>
      <c r="K19" s="61">
        <f>C19-G19</f>
        <v>11</v>
      </c>
      <c r="L19" s="39">
        <f>K19*100/K56</f>
        <v>1.6467065868263473</v>
      </c>
      <c r="M19" s="28">
        <f>K19*100000/K57</f>
        <v>17.563467986587899</v>
      </c>
      <c r="N19" s="41">
        <v>8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37</v>
      </c>
      <c r="D21" s="39">
        <f>C21*100/C56</f>
        <v>2.7570789865871834</v>
      </c>
      <c r="E21" s="28">
        <f>C21*100000/C57</f>
        <v>30.258423290807983</v>
      </c>
      <c r="F21" s="41">
        <v>6</v>
      </c>
      <c r="G21" s="36">
        <v>14</v>
      </c>
      <c r="H21" s="39">
        <f>G21*100/G56</f>
        <v>2.0771513353115729</v>
      </c>
      <c r="I21" s="28">
        <f>G21*100000/G57</f>
        <v>23.47024308466052</v>
      </c>
      <c r="J21" s="41">
        <v>7</v>
      </c>
      <c r="K21" s="61">
        <f>C21-G21</f>
        <v>23</v>
      </c>
      <c r="L21" s="39">
        <f>K21*100/K56</f>
        <v>3.44311377245509</v>
      </c>
      <c r="M21" s="28">
        <f>K21*100000/K57</f>
        <v>36.723614881047425</v>
      </c>
      <c r="N21" s="41">
        <v>3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/>
      <c r="D23" s="28"/>
      <c r="E23" s="28">
        <f>C23*100000/C57</f>
        <v>0</v>
      </c>
      <c r="F23" s="41"/>
      <c r="G23" s="40"/>
      <c r="H23" s="28">
        <f>G23*100/G56</f>
        <v>0</v>
      </c>
      <c r="I23" s="28">
        <f>G23*100000/58043</f>
        <v>0</v>
      </c>
      <c r="J23" s="41"/>
      <c r="K23" s="61">
        <f>C23-G23</f>
        <v>0</v>
      </c>
      <c r="L23" s="28">
        <f>K23*100/K56</f>
        <v>0</v>
      </c>
      <c r="M23" s="28">
        <f>K23*100000/K57</f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f>C25*100000/C57</f>
        <v>0</v>
      </c>
      <c r="F25" s="41">
        <v>0</v>
      </c>
      <c r="G25" s="36">
        <v>0</v>
      </c>
      <c r="H25" s="39">
        <f>G25*100/G56</f>
        <v>0</v>
      </c>
      <c r="I25" s="28">
        <f>G25*100000/58043</f>
        <v>0</v>
      </c>
      <c r="J25" s="41">
        <v>0</v>
      </c>
      <c r="K25" s="61">
        <f>C25-G25</f>
        <v>0</v>
      </c>
      <c r="L25" s="39">
        <f>K25*100/K56</f>
        <v>0</v>
      </c>
      <c r="M25" s="28">
        <f>K25*100000/K57</f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81">
        <v>696</v>
      </c>
      <c r="D27" s="39">
        <f>C27*100/C56</f>
        <v>51.862891207153503</v>
      </c>
      <c r="E27" s="28">
        <f>C27*100000/C57</f>
        <v>569.18547595682037</v>
      </c>
      <c r="F27" s="41">
        <v>1</v>
      </c>
      <c r="G27" s="81">
        <v>304</v>
      </c>
      <c r="H27" s="39">
        <f>G27*100/G56</f>
        <v>45.103857566765576</v>
      </c>
      <c r="I27" s="28">
        <f>G27*100000/G57</f>
        <v>509.63956412405702</v>
      </c>
      <c r="J27" s="41">
        <v>1</v>
      </c>
      <c r="K27" s="61">
        <f>C27-G27</f>
        <v>392</v>
      </c>
      <c r="L27" s="39">
        <f>K27*100/K56</f>
        <v>58.682634730538922</v>
      </c>
      <c r="M27" s="28">
        <f>K27*100000/K57</f>
        <v>625.8981318856778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81">
        <v>55</v>
      </c>
      <c r="D29" s="39">
        <f>C29*100/C56</f>
        <v>4.0983606557377046</v>
      </c>
      <c r="E29" s="28">
        <f>C29*100000/C57</f>
        <v>44.978737324174027</v>
      </c>
      <c r="F29" s="41">
        <v>4</v>
      </c>
      <c r="G29" s="81">
        <v>33</v>
      </c>
      <c r="H29" s="39">
        <f>G29*100/G56</f>
        <v>4.896142433234421</v>
      </c>
      <c r="I29" s="28">
        <f>G29*100000/G57</f>
        <v>55.322715842414084</v>
      </c>
      <c r="J29" s="41">
        <v>4</v>
      </c>
      <c r="K29" s="61">
        <f>C29-G29</f>
        <v>22</v>
      </c>
      <c r="L29" s="39">
        <f>K29*100/K56</f>
        <v>3.2934131736526946</v>
      </c>
      <c r="M29" s="28">
        <f>K29*100000/K57</f>
        <v>35.126935973175797</v>
      </c>
      <c r="N29" s="41">
        <v>4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81">
        <v>42</v>
      </c>
      <c r="D31" s="39">
        <f>C31*100/C56</f>
        <v>3.1296572280178836</v>
      </c>
      <c r="E31" s="28">
        <f>C31*100000/C57</f>
        <v>34.347399411187439</v>
      </c>
      <c r="F31" s="41">
        <v>5</v>
      </c>
      <c r="G31" s="81">
        <v>26</v>
      </c>
      <c r="H31" s="39">
        <f>G31*100/G56</f>
        <v>3.857566765578635</v>
      </c>
      <c r="I31" s="28">
        <f>G31*100000/G57</f>
        <v>43.587594300083822</v>
      </c>
      <c r="J31" s="41">
        <v>5</v>
      </c>
      <c r="K31" s="61">
        <f>C31-G31</f>
        <v>16</v>
      </c>
      <c r="L31" s="39">
        <f>K31*100/K56</f>
        <v>2.3952095808383231</v>
      </c>
      <c r="M31" s="28">
        <f>K31*100000/K57</f>
        <v>25.546862525946032</v>
      </c>
      <c r="N31" s="41">
        <v>7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f>C33*100/C56</f>
        <v>0</v>
      </c>
      <c r="E33" s="28">
        <f>C33*100000/C57</f>
        <v>0</v>
      </c>
      <c r="F33" s="41">
        <v>0</v>
      </c>
      <c r="G33" s="36">
        <v>0</v>
      </c>
      <c r="H33" s="39">
        <f>G33*100/G56</f>
        <v>0</v>
      </c>
      <c r="I33" s="28">
        <f>G33*100000/G57</f>
        <v>0</v>
      </c>
      <c r="J33" s="41">
        <v>0</v>
      </c>
      <c r="K33" s="61">
        <f>C33-G33</f>
        <v>0</v>
      </c>
      <c r="L33" s="39">
        <f>K33*100/K56</f>
        <v>0</v>
      </c>
      <c r="M33" s="28">
        <f>K33*100000/K57</f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1</v>
      </c>
      <c r="D35" s="39">
        <f>C35*100/C56</f>
        <v>7.4515648286140088E-2</v>
      </c>
      <c r="E35" s="28">
        <f>C35*100000/C57</f>
        <v>0.81779522407589145</v>
      </c>
      <c r="F35" s="189">
        <v>14</v>
      </c>
      <c r="G35" s="36">
        <v>0</v>
      </c>
      <c r="H35" s="39">
        <f>G35*100/G56</f>
        <v>0</v>
      </c>
      <c r="I35" s="28">
        <f>G35*100000/G57</f>
        <v>0</v>
      </c>
      <c r="J35" s="41">
        <v>0</v>
      </c>
      <c r="K35" s="61">
        <f>C35-G35</f>
        <v>1</v>
      </c>
      <c r="L35" s="39">
        <f>K35*100/K56</f>
        <v>0.1497005988023952</v>
      </c>
      <c r="M35" s="28">
        <f>K35*100000/K57</f>
        <v>1.596678907871627</v>
      </c>
      <c r="N35" s="41">
        <v>14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21</v>
      </c>
      <c r="D38" s="39">
        <f>C38*100/C56</f>
        <v>1.5648286140089418</v>
      </c>
      <c r="E38" s="28">
        <f>C38*100000/C57</f>
        <v>17.17369970559372</v>
      </c>
      <c r="F38" s="41">
        <v>8</v>
      </c>
      <c r="G38" s="36">
        <v>13</v>
      </c>
      <c r="H38" s="39">
        <f>G38*100/G56</f>
        <v>1.9287833827893175</v>
      </c>
      <c r="I38" s="28">
        <f>G38*100000/G57</f>
        <v>21.793797150041911</v>
      </c>
      <c r="J38" s="41">
        <v>8</v>
      </c>
      <c r="K38" s="61">
        <f>C38-G38</f>
        <v>8</v>
      </c>
      <c r="L38" s="39">
        <f>K38*100/K56</f>
        <v>1.1976047904191616</v>
      </c>
      <c r="M38" s="28">
        <f>K38*100000/K57</f>
        <v>12.773431262973016</v>
      </c>
      <c r="N38" s="41">
        <v>9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f>C40*100000/C57</f>
        <v>0</v>
      </c>
      <c r="F40" s="41">
        <v>0</v>
      </c>
      <c r="G40" s="36">
        <v>0</v>
      </c>
      <c r="H40" s="39">
        <f>G40*100/G56</f>
        <v>0</v>
      </c>
      <c r="I40" s="28">
        <f>G40*100000/G57</f>
        <v>0</v>
      </c>
      <c r="J40" s="41">
        <v>0</v>
      </c>
      <c r="K40" s="61">
        <f>C40-G40</f>
        <v>0</v>
      </c>
      <c r="L40" s="39">
        <f>K40*100/K56</f>
        <v>0</v>
      </c>
      <c r="M40" s="28">
        <f>K40*100000/K57</f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4</v>
      </c>
      <c r="D42" s="39">
        <f>C42*100/C56</f>
        <v>0.29806259314456035</v>
      </c>
      <c r="E42" s="28">
        <f>C42*100000/C57</f>
        <v>3.2711808963035658</v>
      </c>
      <c r="F42" s="41">
        <v>12</v>
      </c>
      <c r="G42" s="36">
        <v>2</v>
      </c>
      <c r="H42" s="39">
        <f>G42*100/G56</f>
        <v>0.29673590504451036</v>
      </c>
      <c r="I42" s="28">
        <f>G42*100000/G57</f>
        <v>3.3528918692372169</v>
      </c>
      <c r="J42" s="41">
        <v>10</v>
      </c>
      <c r="K42" s="61">
        <f>C42-G42</f>
        <v>2</v>
      </c>
      <c r="L42" s="39">
        <f>K42*100/K56</f>
        <v>0.29940119760479039</v>
      </c>
      <c r="M42" s="28">
        <f>K42*100000/K57</f>
        <v>3.1933578157432541</v>
      </c>
      <c r="N42" s="41">
        <v>13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 t="s">
        <v>96</v>
      </c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4</v>
      </c>
      <c r="D45" s="39">
        <f>C45*100/C56</f>
        <v>0.29806259314456035</v>
      </c>
      <c r="E45" s="28">
        <f>C45*100000/C57</f>
        <v>3.2711808963035658</v>
      </c>
      <c r="F45" s="41">
        <v>12</v>
      </c>
      <c r="G45" s="36">
        <v>0</v>
      </c>
      <c r="H45" s="39">
        <f>G45*100/G56</f>
        <v>0</v>
      </c>
      <c r="I45" s="28">
        <f>G45*100000/G57</f>
        <v>0</v>
      </c>
      <c r="J45" s="41">
        <v>0</v>
      </c>
      <c r="K45" s="61">
        <f>C45-G45</f>
        <v>4</v>
      </c>
      <c r="L45" s="39">
        <f>K45*100/K56</f>
        <v>0.59880239520958078</v>
      </c>
      <c r="M45" s="28">
        <f>K45*100000/K57</f>
        <v>6.3867156314865081</v>
      </c>
      <c r="N45" s="41">
        <v>11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8</v>
      </c>
      <c r="D49" s="39">
        <f>C49*100/C56</f>
        <v>0.5961251862891207</v>
      </c>
      <c r="E49" s="28">
        <f>C49*100000/C57</f>
        <v>6.5423617926071316</v>
      </c>
      <c r="F49" s="41">
        <v>10</v>
      </c>
      <c r="G49" s="36">
        <v>2</v>
      </c>
      <c r="H49" s="39">
        <f>G49*100/G56</f>
        <v>0.29673590504451036</v>
      </c>
      <c r="I49" s="28">
        <f>G49*100000/G57</f>
        <v>3.3528918692372169</v>
      </c>
      <c r="J49" s="41">
        <v>10</v>
      </c>
      <c r="K49" s="61">
        <f>C49-G49</f>
        <v>6</v>
      </c>
      <c r="L49" s="39">
        <f>K49*100/K56</f>
        <v>0.89820359281437123</v>
      </c>
      <c r="M49" s="28">
        <f>K49*100000/K57</f>
        <v>9.5800734472297613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56</v>
      </c>
      <c r="D53" s="39">
        <f>C53*100/C56</f>
        <v>4.1728763040238448</v>
      </c>
      <c r="E53" s="28">
        <f>C53*100000/C57</f>
        <v>45.796532548249921</v>
      </c>
      <c r="F53" s="41">
        <v>3</v>
      </c>
      <c r="G53" s="36">
        <v>36</v>
      </c>
      <c r="H53" s="39">
        <f>G53*100/G56</f>
        <v>5.3412462908011866</v>
      </c>
      <c r="I53" s="28">
        <f>G53*100000/G57</f>
        <v>60.352053646269908</v>
      </c>
      <c r="J53" s="41">
        <v>3</v>
      </c>
      <c r="K53" s="61">
        <f>C53-G53</f>
        <v>20</v>
      </c>
      <c r="L53" s="39">
        <f>K53*100/K56</f>
        <v>2.9940119760479043</v>
      </c>
      <c r="M53" s="28">
        <f>K53*100000/K57</f>
        <v>31.933578157432539</v>
      </c>
      <c r="N53" s="41">
        <v>5</v>
      </c>
    </row>
    <row r="54" spans="1:14">
      <c r="B54" s="6" t="s">
        <v>63</v>
      </c>
      <c r="C54" s="72"/>
      <c r="D54" s="25"/>
      <c r="E54" s="28"/>
      <c r="G54" s="37"/>
      <c r="H54" s="25" t="s">
        <v>96</v>
      </c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1342</v>
      </c>
      <c r="D56" s="27">
        <v>100</v>
      </c>
      <c r="E56" s="30">
        <f>C56*100000/C57</f>
        <v>1097.4811907098463</v>
      </c>
      <c r="F56" s="12"/>
      <c r="G56" s="38">
        <f>SUM(G9:G55)</f>
        <v>674</v>
      </c>
      <c r="H56" s="27">
        <f>H9+H11+H12+H16+H19+H21+H23+H25+H27+H29+H31+H33+H35+H38+H40+H42+H45+H49+H53</f>
        <v>100</v>
      </c>
      <c r="I56" s="30">
        <f>G56*100000/G57</f>
        <v>1129.9245599329422</v>
      </c>
      <c r="J56" s="12"/>
      <c r="K56" s="51">
        <f>C56-G56</f>
        <v>668</v>
      </c>
      <c r="L56" s="27">
        <f>L9+L11+L12+L16+L19+L21+L23+L25+L27+L29+L31+L33+L35+L38+L40+L42+L45+L49+L53</f>
        <v>100</v>
      </c>
      <c r="M56" s="30">
        <f>K56*100000/K57</f>
        <v>1066.5815104582468</v>
      </c>
      <c r="N56" s="12"/>
    </row>
    <row r="57" spans="1:14">
      <c r="B57" s="17" t="s">
        <v>97</v>
      </c>
      <c r="C57" s="78">
        <v>122280</v>
      </c>
      <c r="G57" s="78">
        <v>59650</v>
      </c>
      <c r="K57" s="79">
        <v>62630</v>
      </c>
    </row>
    <row r="59" spans="1:14">
      <c r="B59" s="17" t="s">
        <v>78</v>
      </c>
      <c r="C59" s="81">
        <v>1342</v>
      </c>
      <c r="E59" s="28"/>
      <c r="G59" s="81">
        <v>674</v>
      </c>
      <c r="K59" s="81">
        <v>668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10.8554687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95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137">
        <v>8</v>
      </c>
      <c r="D9" s="39">
        <f>C9/C56*100</f>
        <v>0.62794348508634223</v>
      </c>
      <c r="E9" s="28">
        <f>C9*100000/C57</f>
        <v>7.1063104036384308</v>
      </c>
      <c r="F9" s="41">
        <v>10</v>
      </c>
      <c r="G9" s="81">
        <v>4</v>
      </c>
      <c r="H9" s="39">
        <f>G9*100/668</f>
        <v>0.59880239520958078</v>
      </c>
      <c r="I9" s="28">
        <f>G9*100000/G57</f>
        <v>7.2509743496782377</v>
      </c>
      <c r="J9" s="189">
        <v>11</v>
      </c>
      <c r="K9" s="58">
        <f>C9-G9</f>
        <v>4</v>
      </c>
      <c r="L9" s="39">
        <f>K9*100/618</f>
        <v>0.6472491909385113</v>
      </c>
      <c r="M9" s="28">
        <f>K9*100000/K57</f>
        <v>6.9673059169845502</v>
      </c>
      <c r="N9" s="77">
        <v>10</v>
      </c>
    </row>
    <row r="10" spans="1:14">
      <c r="A10" s="9"/>
      <c r="B10" s="7" t="s">
        <v>65</v>
      </c>
      <c r="C10" s="138"/>
      <c r="D10" s="29"/>
      <c r="E10" s="29"/>
      <c r="F10" s="10"/>
      <c r="G10" s="35"/>
      <c r="H10" s="29"/>
      <c r="I10" s="29"/>
      <c r="J10" s="19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160">
        <v>356</v>
      </c>
      <c r="D11" s="30">
        <f>C11/C56*100</f>
        <v>27.943485086342228</v>
      </c>
      <c r="E11" s="30">
        <f>C11*100000/C57</f>
        <v>316.2308129619102</v>
      </c>
      <c r="F11" s="42">
        <v>2</v>
      </c>
      <c r="G11" s="81">
        <v>222</v>
      </c>
      <c r="H11" s="30">
        <f>G11*100/668</f>
        <v>33.233532934131738</v>
      </c>
      <c r="I11" s="30">
        <f>G11*100000/G57</f>
        <v>402.42907640714219</v>
      </c>
      <c r="J11" s="191">
        <v>1</v>
      </c>
      <c r="K11" s="60">
        <f>C11-G11</f>
        <v>134</v>
      </c>
      <c r="L11" s="30">
        <f>K11*100/613</f>
        <v>21.859706362153343</v>
      </c>
      <c r="M11" s="30">
        <f>K11*100000/K57</f>
        <v>233.40474821898243</v>
      </c>
      <c r="N11" s="42">
        <v>2</v>
      </c>
    </row>
    <row r="12" spans="1:14">
      <c r="A12" s="8" t="s">
        <v>14</v>
      </c>
      <c r="B12" s="6" t="s">
        <v>15</v>
      </c>
      <c r="C12" s="140">
        <v>0</v>
      </c>
      <c r="D12" s="39">
        <f>C12/C56*100</f>
        <v>0</v>
      </c>
      <c r="E12" s="28">
        <f>C12*100000/C57</f>
        <v>0</v>
      </c>
      <c r="F12" s="41">
        <v>0</v>
      </c>
      <c r="G12" s="36">
        <v>0</v>
      </c>
      <c r="H12" s="39">
        <f>G12*100/654</f>
        <v>0</v>
      </c>
      <c r="I12" s="28">
        <f>G12*100000/G57</f>
        <v>0</v>
      </c>
      <c r="J12" s="189">
        <v>0</v>
      </c>
      <c r="K12" s="61">
        <f>C12-G12</f>
        <v>0</v>
      </c>
      <c r="L12" s="39">
        <f>K12*100/618</f>
        <v>0</v>
      </c>
      <c r="M12" s="28">
        <f>K12*100000/K57</f>
        <v>0</v>
      </c>
      <c r="N12" s="41">
        <v>0</v>
      </c>
    </row>
    <row r="13" spans="1:14">
      <c r="B13" s="6" t="s">
        <v>16</v>
      </c>
      <c r="C13" s="136"/>
      <c r="D13" s="39"/>
      <c r="E13" s="28"/>
      <c r="G13" s="37"/>
      <c r="H13" s="39"/>
      <c r="I13" s="28"/>
      <c r="J13" s="192"/>
      <c r="K13" s="62"/>
      <c r="L13" s="39"/>
      <c r="M13" s="28"/>
    </row>
    <row r="14" spans="1:14">
      <c r="B14" s="6" t="s">
        <v>17</v>
      </c>
      <c r="C14" s="136"/>
      <c r="D14" s="39"/>
      <c r="E14" s="28"/>
      <c r="G14" s="37"/>
      <c r="H14" s="39"/>
      <c r="I14" s="28"/>
      <c r="J14" s="192"/>
      <c r="K14" s="62"/>
      <c r="L14" s="39"/>
      <c r="M14" s="28"/>
    </row>
    <row r="15" spans="1:14">
      <c r="A15" s="9"/>
      <c r="B15" s="7" t="s">
        <v>18</v>
      </c>
      <c r="C15" s="139"/>
      <c r="D15" s="29"/>
      <c r="E15" s="29"/>
      <c r="F15" s="10"/>
      <c r="G15" s="35"/>
      <c r="H15" s="29"/>
      <c r="I15" s="29"/>
      <c r="J15" s="19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137">
        <v>51</v>
      </c>
      <c r="D16" s="39">
        <f>C16/C56*100</f>
        <v>4.003139717425432</v>
      </c>
      <c r="E16" s="28">
        <f>C16*100000/117891</f>
        <v>43.260299768430158</v>
      </c>
      <c r="F16" s="41">
        <v>6</v>
      </c>
      <c r="G16" s="36">
        <v>15</v>
      </c>
      <c r="H16" s="39">
        <f>G16*100/668</f>
        <v>2.2455089820359282</v>
      </c>
      <c r="I16" s="28">
        <f>G16*100000/G57</f>
        <v>27.191153811293393</v>
      </c>
      <c r="J16" s="189">
        <v>6</v>
      </c>
      <c r="K16" s="61">
        <f>C16-G16</f>
        <v>36</v>
      </c>
      <c r="L16" s="39">
        <f>K16*100/613</f>
        <v>5.8727569331158236</v>
      </c>
      <c r="M16" s="28">
        <f>K16*100000/K57</f>
        <v>62.705753252860951</v>
      </c>
      <c r="N16" s="41">
        <v>4</v>
      </c>
    </row>
    <row r="17" spans="1:14">
      <c r="B17" s="6" t="s">
        <v>21</v>
      </c>
      <c r="C17" s="136"/>
      <c r="D17" s="39"/>
      <c r="E17" s="28"/>
      <c r="G17" s="37"/>
      <c r="H17" s="39"/>
      <c r="I17" s="28"/>
      <c r="J17" s="192"/>
      <c r="K17" s="62"/>
      <c r="L17" s="39"/>
      <c r="M17" s="28"/>
    </row>
    <row r="18" spans="1:14">
      <c r="A18" s="9"/>
      <c r="B18" s="7" t="s">
        <v>22</v>
      </c>
      <c r="C18" s="139"/>
      <c r="D18" s="29"/>
      <c r="E18" s="29"/>
      <c r="F18" s="10"/>
      <c r="G18" s="35"/>
      <c r="H18" s="29"/>
      <c r="I18" s="29"/>
      <c r="J18" s="19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137">
        <v>33</v>
      </c>
      <c r="D19" s="39">
        <f>C19*100/C56</f>
        <v>2.5902668759811616</v>
      </c>
      <c r="E19" s="28">
        <f>C19*100000/117891</f>
        <v>27.991958673690103</v>
      </c>
      <c r="F19" s="41">
        <v>8</v>
      </c>
      <c r="G19" s="81">
        <v>14</v>
      </c>
      <c r="H19" s="39">
        <f>G19*100/668</f>
        <v>2.0958083832335328</v>
      </c>
      <c r="I19" s="28">
        <f>G19*100000/G57</f>
        <v>25.378410223873832</v>
      </c>
      <c r="J19" s="189">
        <v>8</v>
      </c>
      <c r="K19" s="61">
        <f>C19-G19</f>
        <v>19</v>
      </c>
      <c r="L19" s="39">
        <f>K19*100/613</f>
        <v>3.0995106035889068</v>
      </c>
      <c r="M19" s="28">
        <f>K19*100000/K57</f>
        <v>33.094703105676615</v>
      </c>
      <c r="N19" s="41">
        <v>8</v>
      </c>
    </row>
    <row r="20" spans="1:14">
      <c r="A20" s="9"/>
      <c r="B20" s="7" t="s">
        <v>66</v>
      </c>
      <c r="C20" s="139"/>
      <c r="D20" s="29"/>
      <c r="E20" s="29"/>
      <c r="F20" s="10"/>
      <c r="G20" s="35"/>
      <c r="H20" s="29"/>
      <c r="I20" s="29"/>
      <c r="J20" s="19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137">
        <v>35</v>
      </c>
      <c r="D21" s="39">
        <f>C21*100/C56</f>
        <v>2.7472527472527473</v>
      </c>
      <c r="E21" s="28">
        <f>C21*100000/117891</f>
        <v>29.688441017550108</v>
      </c>
      <c r="F21" s="41">
        <v>7</v>
      </c>
      <c r="G21" s="81">
        <v>15</v>
      </c>
      <c r="H21" s="39">
        <f>G21*100/668</f>
        <v>2.2455089820359282</v>
      </c>
      <c r="I21" s="28">
        <f>G21*100000/G57</f>
        <v>27.191153811293393</v>
      </c>
      <c r="J21" s="189">
        <v>6</v>
      </c>
      <c r="K21" s="61">
        <f>C21-G21</f>
        <v>20</v>
      </c>
      <c r="L21" s="39">
        <f>K21*100/613</f>
        <v>3.2626427406199023</v>
      </c>
      <c r="M21" s="28">
        <f>K21*100000/K57</f>
        <v>34.836529584922751</v>
      </c>
      <c r="N21" s="41">
        <v>7</v>
      </c>
    </row>
    <row r="22" spans="1:14">
      <c r="A22" s="9"/>
      <c r="B22" s="7" t="s">
        <v>67</v>
      </c>
      <c r="C22" s="139"/>
      <c r="D22" s="29"/>
      <c r="E22" s="29"/>
      <c r="F22" s="10"/>
      <c r="G22" s="35"/>
      <c r="H22" s="29"/>
      <c r="I22" s="29"/>
      <c r="J22" s="190"/>
      <c r="K22" s="63"/>
      <c r="L22" s="29"/>
      <c r="M22" s="29"/>
      <c r="N22" s="10"/>
    </row>
    <row r="23" spans="1:14">
      <c r="A23" s="8" t="s">
        <v>80</v>
      </c>
      <c r="B23" s="43"/>
      <c r="C23" s="140"/>
      <c r="D23" s="28">
        <v>0</v>
      </c>
      <c r="E23" s="28">
        <f>C23*100000/C57</f>
        <v>0</v>
      </c>
      <c r="F23" s="41"/>
      <c r="G23" s="40"/>
      <c r="H23" s="28">
        <f>G23*100/654</f>
        <v>0</v>
      </c>
      <c r="I23" s="28">
        <f>G23*100000/G57</f>
        <v>0</v>
      </c>
      <c r="J23" s="189"/>
      <c r="K23" s="61">
        <f>C23-G23</f>
        <v>0</v>
      </c>
      <c r="L23" s="28">
        <f>K23*100/618</f>
        <v>0</v>
      </c>
      <c r="M23" s="28">
        <f>K23*100000/K57</f>
        <v>0</v>
      </c>
      <c r="N23" s="41">
        <v>0</v>
      </c>
    </row>
    <row r="24" spans="1:14">
      <c r="A24" s="9"/>
      <c r="B24" s="44"/>
      <c r="C24" s="139"/>
      <c r="D24" s="29"/>
      <c r="E24" s="29"/>
      <c r="F24" s="10"/>
      <c r="G24" s="35"/>
      <c r="H24" s="29"/>
      <c r="I24" s="29"/>
      <c r="J24" s="19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140">
        <v>0</v>
      </c>
      <c r="D25" s="39">
        <v>0</v>
      </c>
      <c r="E25" s="28">
        <f>C25*100000/C57</f>
        <v>0</v>
      </c>
      <c r="F25" s="41">
        <v>0</v>
      </c>
      <c r="G25" s="36">
        <v>0</v>
      </c>
      <c r="H25" s="39">
        <f>G25*100/654</f>
        <v>0</v>
      </c>
      <c r="I25" s="28">
        <f>G25*100000/G57</f>
        <v>0</v>
      </c>
      <c r="J25" s="189">
        <v>0</v>
      </c>
      <c r="K25" s="61">
        <f>C25-G25</f>
        <v>0</v>
      </c>
      <c r="L25" s="39">
        <f>K25*100/618</f>
        <v>0</v>
      </c>
      <c r="M25" s="28">
        <f>K25*100000/K57</f>
        <v>0</v>
      </c>
      <c r="N25" s="41">
        <v>0</v>
      </c>
    </row>
    <row r="26" spans="1:14">
      <c r="A26" s="9"/>
      <c r="B26" s="7" t="s">
        <v>68</v>
      </c>
      <c r="C26" s="139"/>
      <c r="D26" s="29"/>
      <c r="E26" s="29"/>
      <c r="F26" s="10"/>
      <c r="G26" s="35"/>
      <c r="H26" s="29"/>
      <c r="I26" s="29"/>
      <c r="J26" s="19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137">
        <v>537</v>
      </c>
      <c r="D27" s="39">
        <f>C27*100/C56</f>
        <v>42.15070643642072</v>
      </c>
      <c r="E27" s="28">
        <f>C27*100000/117891</f>
        <v>455.5055093264117</v>
      </c>
      <c r="F27" s="41">
        <v>1</v>
      </c>
      <c r="G27" s="81">
        <v>208</v>
      </c>
      <c r="H27" s="39">
        <f>G27*100/668</f>
        <v>31.137724550898202</v>
      </c>
      <c r="I27" s="28">
        <f>G27*100000/G57</f>
        <v>377.05066618326839</v>
      </c>
      <c r="J27" s="189">
        <v>2</v>
      </c>
      <c r="K27" s="61">
        <f>C27-G27</f>
        <v>329</v>
      </c>
      <c r="L27" s="39">
        <f>K27*100/613</f>
        <v>53.670473083197393</v>
      </c>
      <c r="M27" s="28">
        <f>K27*100000/K57</f>
        <v>573.06091167197928</v>
      </c>
      <c r="N27" s="41">
        <v>1</v>
      </c>
    </row>
    <row r="28" spans="1:14">
      <c r="A28" s="9"/>
      <c r="B28" s="7" t="s">
        <v>69</v>
      </c>
      <c r="C28" s="139"/>
      <c r="D28" s="29"/>
      <c r="E28" s="29"/>
      <c r="F28" s="10"/>
      <c r="G28" s="35"/>
      <c r="H28" s="29"/>
      <c r="I28" s="29"/>
      <c r="J28" s="19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137">
        <v>56</v>
      </c>
      <c r="D29" s="39">
        <f>C29*100/C56</f>
        <v>4.395604395604396</v>
      </c>
      <c r="E29" s="28">
        <f>C29*100000/117891</f>
        <v>47.501505628080174</v>
      </c>
      <c r="F29" s="41">
        <v>5</v>
      </c>
      <c r="G29" s="81">
        <v>34</v>
      </c>
      <c r="H29" s="39">
        <f>G29*100/668</f>
        <v>5.0898203592814371</v>
      </c>
      <c r="I29" s="28">
        <f>G29*100000/G57</f>
        <v>61.633281972265024</v>
      </c>
      <c r="J29" s="189">
        <v>4</v>
      </c>
      <c r="K29" s="61">
        <f>C29-G29</f>
        <v>22</v>
      </c>
      <c r="L29" s="39">
        <f>K29*100/613</f>
        <v>3.5889070146818924</v>
      </c>
      <c r="M29" s="28">
        <f>K29*100000/K57</f>
        <v>38.320182543415022</v>
      </c>
      <c r="N29" s="41">
        <v>6</v>
      </c>
    </row>
    <row r="30" spans="1:14">
      <c r="A30" s="9"/>
      <c r="B30" s="7" t="s">
        <v>70</v>
      </c>
      <c r="C30" s="139"/>
      <c r="D30" s="29"/>
      <c r="E30" s="29"/>
      <c r="F30" s="10"/>
      <c r="G30" s="35"/>
      <c r="H30" s="29"/>
      <c r="I30" s="29"/>
      <c r="J30" s="19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137">
        <v>57</v>
      </c>
      <c r="D31" s="39">
        <f>C31*100/C56</f>
        <v>4.4740973312401886</v>
      </c>
      <c r="E31" s="28">
        <f>C31*100000/C57</f>
        <v>50.632461625923817</v>
      </c>
      <c r="F31" s="41">
        <v>4</v>
      </c>
      <c r="G31" s="81">
        <v>28</v>
      </c>
      <c r="H31" s="39">
        <f>G31*100/668</f>
        <v>4.1916167664670656</v>
      </c>
      <c r="I31" s="28">
        <f>G31*100000/G57</f>
        <v>50.756820447747664</v>
      </c>
      <c r="J31" s="189">
        <v>5</v>
      </c>
      <c r="K31" s="61">
        <v>29</v>
      </c>
      <c r="L31" s="39">
        <f>K31*100/613</f>
        <v>4.7308319738988578</v>
      </c>
      <c r="M31" s="28">
        <f>K31*100000/K57</f>
        <v>50.512967898137987</v>
      </c>
      <c r="N31" s="41">
        <v>5</v>
      </c>
    </row>
    <row r="32" spans="1:14">
      <c r="A32" s="9"/>
      <c r="B32" s="7" t="s">
        <v>71</v>
      </c>
      <c r="C32" s="139"/>
      <c r="D32" s="29"/>
      <c r="E32" s="29"/>
      <c r="F32" s="10"/>
      <c r="G32" s="35"/>
      <c r="H32" s="29"/>
      <c r="I32" s="29"/>
      <c r="J32" s="19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140">
        <v>0</v>
      </c>
      <c r="D33" s="39">
        <v>0</v>
      </c>
      <c r="E33" s="28">
        <f>C33*100000/C57</f>
        <v>0</v>
      </c>
      <c r="F33" s="41">
        <v>0</v>
      </c>
      <c r="G33" s="36">
        <v>0</v>
      </c>
      <c r="H33" s="39">
        <f>G33*100/654</f>
        <v>0</v>
      </c>
      <c r="I33" s="28">
        <f>G33*100000/G57</f>
        <v>0</v>
      </c>
      <c r="J33" s="189">
        <v>0</v>
      </c>
      <c r="K33" s="61">
        <f>C33-G33</f>
        <v>0</v>
      </c>
      <c r="L33" s="39">
        <f>K33*100/618</f>
        <v>0</v>
      </c>
      <c r="M33" s="28">
        <f>K33*100000/K57</f>
        <v>0</v>
      </c>
      <c r="N33" s="41">
        <v>0</v>
      </c>
    </row>
    <row r="34" spans="1:14">
      <c r="A34" s="9"/>
      <c r="B34" s="7" t="s">
        <v>37</v>
      </c>
      <c r="C34" s="139"/>
      <c r="D34" s="29"/>
      <c r="E34" s="29"/>
      <c r="F34" s="10"/>
      <c r="G34" s="35"/>
      <c r="H34" s="29"/>
      <c r="I34" s="29"/>
      <c r="J34" s="19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137">
        <v>3</v>
      </c>
      <c r="D35" s="39">
        <f>C35*100/C56</f>
        <v>0.23547880690737832</v>
      </c>
      <c r="E35" s="28">
        <f>C35*100000/C57</f>
        <v>2.6648664013644114</v>
      </c>
      <c r="F35" s="41">
        <v>13</v>
      </c>
      <c r="G35" s="36">
        <v>0</v>
      </c>
      <c r="H35" s="39">
        <f>G35*100/654</f>
        <v>0</v>
      </c>
      <c r="I35" s="28">
        <f>G35*100000/G57</f>
        <v>0</v>
      </c>
      <c r="J35" s="189">
        <v>0</v>
      </c>
      <c r="K35" s="61">
        <f>C35-G35</f>
        <v>3</v>
      </c>
      <c r="L35" s="39">
        <f>K35*100/613</f>
        <v>0.48939641109298532</v>
      </c>
      <c r="M35" s="28">
        <f>K35*100000/K57</f>
        <v>5.2254794377384126</v>
      </c>
      <c r="N35" s="189">
        <v>12</v>
      </c>
    </row>
    <row r="36" spans="1:14">
      <c r="B36" s="6" t="s">
        <v>40</v>
      </c>
      <c r="C36" s="136"/>
      <c r="D36" s="39"/>
      <c r="E36" s="28"/>
      <c r="G36" s="37"/>
      <c r="H36" s="39"/>
      <c r="I36" s="28"/>
      <c r="J36" s="192"/>
      <c r="K36" s="64"/>
      <c r="L36" s="39"/>
      <c r="M36" s="28"/>
    </row>
    <row r="37" spans="1:14">
      <c r="A37" s="9"/>
      <c r="B37" s="7" t="s">
        <v>41</v>
      </c>
      <c r="C37" s="139"/>
      <c r="D37" s="29"/>
      <c r="E37" s="29"/>
      <c r="F37" s="10"/>
      <c r="G37" s="35"/>
      <c r="H37" s="29"/>
      <c r="I37" s="29"/>
      <c r="J37" s="19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137">
        <v>22</v>
      </c>
      <c r="D38" s="39">
        <f>C38*100/C56</f>
        <v>1.7268445839874411</v>
      </c>
      <c r="E38" s="28">
        <f>C38*100000/C57</f>
        <v>19.542353610005684</v>
      </c>
      <c r="F38" s="41">
        <v>9</v>
      </c>
      <c r="G38" s="36">
        <v>8</v>
      </c>
      <c r="H38" s="39">
        <f>G38*100/668</f>
        <v>1.1976047904191616</v>
      </c>
      <c r="I38" s="28">
        <f>G38*100000/G57</f>
        <v>14.501948699356475</v>
      </c>
      <c r="J38" s="189">
        <v>9</v>
      </c>
      <c r="K38" s="61">
        <f>C38-G38</f>
        <v>14</v>
      </c>
      <c r="L38" s="39">
        <f>K38*100/613</f>
        <v>2.2838499184339316</v>
      </c>
      <c r="M38" s="28">
        <f>K38*100000/K57</f>
        <v>24.385570709445926</v>
      </c>
      <c r="N38" s="41">
        <v>9</v>
      </c>
    </row>
    <row r="39" spans="1:14">
      <c r="A39" s="9"/>
      <c r="B39" s="7" t="s">
        <v>72</v>
      </c>
      <c r="C39" s="139"/>
      <c r="D39" s="29"/>
      <c r="E39" s="29"/>
      <c r="F39" s="10"/>
      <c r="G39" s="35"/>
      <c r="H39" s="29"/>
      <c r="I39" s="29"/>
      <c r="J39" s="19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137">
        <v>0</v>
      </c>
      <c r="D40" s="125">
        <v>0</v>
      </c>
      <c r="E40" s="28">
        <f>C40*100000/C57</f>
        <v>0</v>
      </c>
      <c r="F40" s="41">
        <v>0</v>
      </c>
      <c r="G40" s="36">
        <v>0</v>
      </c>
      <c r="H40" s="39">
        <f>G40*100/654</f>
        <v>0</v>
      </c>
      <c r="I40" s="28">
        <f>G40*100000/G57</f>
        <v>0</v>
      </c>
      <c r="J40" s="189">
        <v>0</v>
      </c>
      <c r="K40" s="61">
        <f>C40-G40</f>
        <v>0</v>
      </c>
      <c r="L40" s="39">
        <f>K40*100/618</f>
        <v>0</v>
      </c>
      <c r="M40" s="28">
        <f>K40*100000/K57</f>
        <v>0</v>
      </c>
      <c r="N40" s="41">
        <v>0</v>
      </c>
    </row>
    <row r="41" spans="1:14">
      <c r="A41" s="9"/>
      <c r="B41" s="7" t="s">
        <v>46</v>
      </c>
      <c r="C41" s="139"/>
      <c r="D41" s="29"/>
      <c r="E41" s="29"/>
      <c r="F41" s="10"/>
      <c r="G41" s="35"/>
      <c r="H41" s="29"/>
      <c r="I41" s="29"/>
      <c r="J41" s="19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137">
        <v>7</v>
      </c>
      <c r="D42" s="39">
        <f>C42*100/C56</f>
        <v>0.5494505494505495</v>
      </c>
      <c r="E42" s="28">
        <f>C42*100000/C57</f>
        <v>6.2180216031836268</v>
      </c>
      <c r="F42" s="41">
        <v>11</v>
      </c>
      <c r="G42" s="81">
        <v>5</v>
      </c>
      <c r="H42" s="39">
        <f>G42*100/668</f>
        <v>0.74850299401197606</v>
      </c>
      <c r="I42" s="28">
        <f>G42*100000/G57</f>
        <v>9.0637179370977972</v>
      </c>
      <c r="J42" s="189">
        <v>10</v>
      </c>
      <c r="K42" s="61">
        <f>C42-G42</f>
        <v>2</v>
      </c>
      <c r="L42" s="39">
        <f>K42*100/618</f>
        <v>0.32362459546925565</v>
      </c>
      <c r="M42" s="28">
        <f>K42*100000/K57</f>
        <v>3.4836529584922751</v>
      </c>
      <c r="N42" s="189">
        <v>13</v>
      </c>
    </row>
    <row r="43" spans="1:14">
      <c r="B43" s="6" t="s">
        <v>49</v>
      </c>
      <c r="C43" s="136"/>
      <c r="D43" s="39"/>
      <c r="E43" s="28"/>
      <c r="G43" s="37"/>
      <c r="H43" s="39"/>
      <c r="I43" s="28"/>
      <c r="J43" s="192"/>
      <c r="K43" s="64"/>
      <c r="L43" s="39" t="s">
        <v>96</v>
      </c>
      <c r="M43" s="28"/>
    </row>
    <row r="44" spans="1:14">
      <c r="A44" s="9"/>
      <c r="B44" s="7" t="s">
        <v>50</v>
      </c>
      <c r="C44" s="139"/>
      <c r="D44" s="29"/>
      <c r="E44" s="29"/>
      <c r="F44" s="10"/>
      <c r="G44" s="35"/>
      <c r="H44" s="29"/>
      <c r="I44" s="29"/>
      <c r="J44" s="19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137">
        <v>6</v>
      </c>
      <c r="D45" s="39">
        <f>C45*100/C56</f>
        <v>0.47095761381475665</v>
      </c>
      <c r="E45" s="28">
        <f>C45*100000/C57</f>
        <v>5.3297328027288229</v>
      </c>
      <c r="F45" s="41">
        <v>12</v>
      </c>
      <c r="G45" s="81">
        <v>2</v>
      </c>
      <c r="H45" s="39">
        <f>G45*100/668</f>
        <v>0.29940119760479039</v>
      </c>
      <c r="I45" s="28">
        <f>G45*100000/G57</f>
        <v>3.6254871748391189</v>
      </c>
      <c r="J45" s="189">
        <v>12</v>
      </c>
      <c r="K45" s="61">
        <f>C45-G45</f>
        <v>4</v>
      </c>
      <c r="L45" s="39">
        <f>K45*100/613</f>
        <v>0.65252854812398042</v>
      </c>
      <c r="M45" s="28">
        <f>K45*100000/K57</f>
        <v>6.9673059169845502</v>
      </c>
      <c r="N45" s="41">
        <v>10</v>
      </c>
    </row>
    <row r="46" spans="1:14">
      <c r="B46" s="6" t="s">
        <v>53</v>
      </c>
      <c r="C46" s="136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136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139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140">
        <v>1</v>
      </c>
      <c r="D49" s="39">
        <f>C49*100/C56</f>
        <v>7.8492935635792779E-2</v>
      </c>
      <c r="E49" s="28">
        <f>C49*100000/C57</f>
        <v>0.88828880045480385</v>
      </c>
      <c r="F49" s="41">
        <v>14</v>
      </c>
      <c r="G49" s="36">
        <v>0</v>
      </c>
      <c r="H49" s="39">
        <f>G49*100/668</f>
        <v>0</v>
      </c>
      <c r="I49" s="28">
        <f>G49*100000/G57</f>
        <v>0</v>
      </c>
      <c r="J49" s="41">
        <v>0</v>
      </c>
      <c r="K49" s="61">
        <f>C49-G49</f>
        <v>1</v>
      </c>
      <c r="L49" s="39">
        <f>K49*100/613</f>
        <v>0.16313213703099511</v>
      </c>
      <c r="M49" s="28">
        <f>K49*100000/K57</f>
        <v>1.7418264792461375</v>
      </c>
      <c r="N49" s="189">
        <v>14</v>
      </c>
    </row>
    <row r="50" spans="1:14">
      <c r="B50" s="6" t="s">
        <v>58</v>
      </c>
      <c r="C50" s="136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136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139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137">
        <v>102</v>
      </c>
      <c r="D53" s="39">
        <f>C53*100/C56</f>
        <v>8.0062794348508639</v>
      </c>
      <c r="E53" s="28">
        <f>C53*100000/C57</f>
        <v>90.605457646389993</v>
      </c>
      <c r="F53" s="41">
        <v>3</v>
      </c>
      <c r="G53" s="81">
        <v>55</v>
      </c>
      <c r="H53" s="39">
        <f>G53*100/668</f>
        <v>8.2335329341317358</v>
      </c>
      <c r="I53" s="28">
        <f>G53*100000/G57</f>
        <v>99.700897308075767</v>
      </c>
      <c r="J53" s="41">
        <v>3</v>
      </c>
      <c r="K53" s="61">
        <f>C53-G53</f>
        <v>47</v>
      </c>
      <c r="L53" s="39">
        <f>K53*100/613</f>
        <v>7.6672104404567696</v>
      </c>
      <c r="M53" s="28">
        <f>K53*100000/K57</f>
        <v>81.865844524568459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1274</v>
      </c>
      <c r="D56" s="27">
        <f>D9+D11+D12+D16+D19+D21+D23+D25+D27+D29+D31+D33+D35+D38+D40+D42+D45+D49+D53</f>
        <v>100.00000000000001</v>
      </c>
      <c r="E56" s="30">
        <f>C56*100000/C57</f>
        <v>1131.67993177942</v>
      </c>
      <c r="F56" s="12"/>
      <c r="G56" s="38">
        <f>SUM(G9:G55)</f>
        <v>610</v>
      </c>
      <c r="H56" s="27">
        <f>H9+H11+H12+H16+H19+H21+H23+H25+H27+H29+H31+H33+H35+H38+H40+H42+H45+H49+H53</f>
        <v>91.317365269461064</v>
      </c>
      <c r="I56" s="30">
        <f>G56*100000/G57</f>
        <v>1105.7735883259313</v>
      </c>
      <c r="J56" s="12"/>
      <c r="K56" s="51">
        <f>SUM(K9:K55)</f>
        <v>664</v>
      </c>
      <c r="L56" s="27">
        <f>L9+L11+L12+L16+L19+L21+L23+L25+L27+L29+L31+L33+L35+L38+L40+L42+L45+L49+L53</f>
        <v>108.31181995280255</v>
      </c>
      <c r="M56" s="30">
        <f>K56*100000/K57</f>
        <v>1156.5727822194353</v>
      </c>
      <c r="N56" s="12"/>
    </row>
    <row r="57" spans="1:14">
      <c r="B57" s="17" t="s">
        <v>97</v>
      </c>
      <c r="C57" s="78">
        <v>112576</v>
      </c>
      <c r="G57" s="78">
        <v>55165</v>
      </c>
      <c r="K57" s="79">
        <v>57411</v>
      </c>
    </row>
    <row r="59" spans="1:14">
      <c r="B59" s="17" t="s">
        <v>78</v>
      </c>
      <c r="C59" s="81">
        <v>1274</v>
      </c>
      <c r="E59" s="28"/>
      <c r="G59" s="81">
        <v>610</v>
      </c>
      <c r="K59" s="8">
        <v>664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7">
      <c r="A1" s="164" t="s">
        <v>81</v>
      </c>
      <c r="B1" s="165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7" s="32" customFormat="1">
      <c r="A2" s="2"/>
      <c r="B2" s="2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7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7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7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7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7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7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7">
      <c r="A9" s="8" t="s">
        <v>10</v>
      </c>
      <c r="B9" s="6" t="s">
        <v>11</v>
      </c>
      <c r="C9" s="33">
        <v>36</v>
      </c>
      <c r="D9" s="39">
        <f>SUM(C9/C56*100)</f>
        <v>0.97508125677139756</v>
      </c>
      <c r="E9" s="28">
        <f>SUM(C9/C57*100000)</f>
        <v>11.374191958446286</v>
      </c>
      <c r="F9" s="163">
        <v>10</v>
      </c>
      <c r="G9" s="36">
        <v>21</v>
      </c>
      <c r="H9" s="39">
        <f>SUM(G9/G56*100)</f>
        <v>1.1576626240352812</v>
      </c>
      <c r="I9" s="28">
        <f>SUM(G9/G57*100000)</f>
        <v>13.676326929338979</v>
      </c>
      <c r="J9" s="163">
        <v>10</v>
      </c>
      <c r="K9" s="82">
        <f>C9-G9</f>
        <v>15</v>
      </c>
      <c r="L9" s="39">
        <f>SUM(K9/K56*100)</f>
        <v>0.79872204472843444</v>
      </c>
      <c r="M9" s="28">
        <f>SUM(K9/K57*100000)</f>
        <v>9.2049387564741405</v>
      </c>
      <c r="N9" s="41">
        <v>10</v>
      </c>
    </row>
    <row r="10" spans="1:17">
      <c r="A10" s="9"/>
      <c r="B10" s="7" t="s">
        <v>65</v>
      </c>
      <c r="C10" s="9"/>
      <c r="D10" s="29"/>
      <c r="E10" s="29"/>
      <c r="F10" s="193"/>
      <c r="G10" s="35"/>
      <c r="H10" s="29"/>
      <c r="I10" s="29"/>
      <c r="J10" s="193"/>
      <c r="K10" s="59"/>
      <c r="L10" s="29"/>
      <c r="M10" s="29"/>
      <c r="N10" s="10"/>
    </row>
    <row r="11" spans="1:17">
      <c r="A11" s="11" t="s">
        <v>12</v>
      </c>
      <c r="B11" s="14" t="s">
        <v>13</v>
      </c>
      <c r="C11" s="34">
        <v>994</v>
      </c>
      <c r="D11" s="30">
        <f>SUM(C11/C56*100)</f>
        <v>26.923076923076923</v>
      </c>
      <c r="E11" s="30">
        <f>SUM(C11/C57*100000)</f>
        <v>314.05407796376687</v>
      </c>
      <c r="F11" s="194">
        <v>2</v>
      </c>
      <c r="G11" s="34">
        <v>568</v>
      </c>
      <c r="H11" s="30">
        <f>SUM(G11/G56*100)</f>
        <v>31.31201764057332</v>
      </c>
      <c r="I11" s="30">
        <f>SUM(G11/G57*100000)</f>
        <v>369.91208075545427</v>
      </c>
      <c r="J11" s="194">
        <v>2</v>
      </c>
      <c r="K11" s="82">
        <f>C11-G11</f>
        <v>426</v>
      </c>
      <c r="L11" s="30">
        <f>SUM(K11/K56*100)</f>
        <v>22.683706070287542</v>
      </c>
      <c r="M11" s="30">
        <f>SUM(K11/K57*100000)</f>
        <v>261.42026068386559</v>
      </c>
      <c r="N11" s="42">
        <v>2</v>
      </c>
      <c r="Q11" s="28"/>
    </row>
    <row r="12" spans="1:17">
      <c r="A12" s="8" t="s">
        <v>14</v>
      </c>
      <c r="B12" s="6" t="s">
        <v>15</v>
      </c>
      <c r="C12" s="36">
        <v>3</v>
      </c>
      <c r="D12" s="39">
        <f>SUM(C12/C56*100)</f>
        <v>8.1256771397616473E-2</v>
      </c>
      <c r="E12" s="28">
        <f>SUM(C12/C57*100000)</f>
        <v>0.94784932987052373</v>
      </c>
      <c r="F12" s="163">
        <v>15</v>
      </c>
      <c r="G12" s="36">
        <v>1</v>
      </c>
      <c r="H12" s="39">
        <f>SUM(G12/G56*100)</f>
        <v>5.5126791620727672E-2</v>
      </c>
      <c r="I12" s="28">
        <f>SUM(G12/G57*100000)</f>
        <v>0.65125366330185608</v>
      </c>
      <c r="J12" s="163">
        <v>15</v>
      </c>
      <c r="K12" s="82">
        <f>C12-G12</f>
        <v>2</v>
      </c>
      <c r="L12" s="39">
        <f>SUM(K12/K56*100)</f>
        <v>0.10649627263045794</v>
      </c>
      <c r="M12" s="28">
        <f>SUM(K12/K57*100000)</f>
        <v>1.2273251675298855</v>
      </c>
      <c r="N12" s="41">
        <v>14</v>
      </c>
      <c r="Q12" s="28"/>
    </row>
    <row r="13" spans="1:17">
      <c r="B13" s="6" t="s">
        <v>16</v>
      </c>
      <c r="C13" s="37"/>
      <c r="D13" s="39"/>
      <c r="E13" s="28"/>
      <c r="F13" s="195"/>
      <c r="G13" s="37"/>
      <c r="H13" s="39"/>
      <c r="I13" s="28"/>
      <c r="J13" s="195"/>
      <c r="K13" s="62"/>
      <c r="L13" s="39"/>
      <c r="M13" s="28"/>
      <c r="Q13" s="28"/>
    </row>
    <row r="14" spans="1:17">
      <c r="B14" s="6" t="s">
        <v>17</v>
      </c>
      <c r="C14" s="37"/>
      <c r="D14" s="39"/>
      <c r="E14" s="28"/>
      <c r="G14" s="37"/>
      <c r="H14" s="39"/>
      <c r="I14" s="28"/>
      <c r="K14" s="62"/>
      <c r="L14" s="39"/>
      <c r="M14" s="28"/>
      <c r="Q14" s="28"/>
    </row>
    <row r="15" spans="1:17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Q15" s="28"/>
    </row>
    <row r="16" spans="1:17">
      <c r="A16" s="8" t="s">
        <v>19</v>
      </c>
      <c r="B16" s="6" t="s">
        <v>20</v>
      </c>
      <c r="C16" s="36">
        <v>108</v>
      </c>
      <c r="D16" s="39">
        <f>SUM(C16/C56*100)</f>
        <v>2.9252437703141929</v>
      </c>
      <c r="E16" s="28">
        <f>SUM(C16/C57*100000)</f>
        <v>34.12257587533886</v>
      </c>
      <c r="F16" s="41">
        <v>6</v>
      </c>
      <c r="G16" s="36">
        <v>50</v>
      </c>
      <c r="H16" s="39">
        <f>SUM(G16/G56*100)</f>
        <v>2.7563395810363835</v>
      </c>
      <c r="I16" s="28">
        <f>SUM(G16/G57*100000)</f>
        <v>32.562683165092807</v>
      </c>
      <c r="J16" s="41">
        <v>6</v>
      </c>
      <c r="K16" s="82">
        <f>C16-G16</f>
        <v>58</v>
      </c>
      <c r="L16" s="39">
        <f>SUM(K16/K56*100)</f>
        <v>3.0883919062832801</v>
      </c>
      <c r="M16" s="28">
        <f>SUM(K16/K57*100000)</f>
        <v>35.592429858366678</v>
      </c>
      <c r="N16" s="41">
        <v>6</v>
      </c>
      <c r="Q16" s="28"/>
    </row>
    <row r="17" spans="1:17">
      <c r="B17" s="6" t="s">
        <v>21</v>
      </c>
      <c r="C17" s="37"/>
      <c r="D17" s="39"/>
      <c r="E17" s="28"/>
      <c r="G17" s="37"/>
      <c r="H17" s="39"/>
      <c r="I17" s="28"/>
      <c r="K17" s="62"/>
      <c r="L17" s="39"/>
      <c r="M17" s="28"/>
      <c r="Q17" s="28"/>
    </row>
    <row r="18" spans="1:17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Q18" s="28"/>
    </row>
    <row r="19" spans="1:17">
      <c r="A19" s="8" t="s">
        <v>23</v>
      </c>
      <c r="B19" s="6" t="s">
        <v>24</v>
      </c>
      <c r="C19" s="36">
        <v>87</v>
      </c>
      <c r="D19" s="39">
        <f>SUM(C19/C56*100)</f>
        <v>2.3564463705308776</v>
      </c>
      <c r="E19" s="28">
        <f>SUM(C19/C57*100000)</f>
        <v>27.487630566245191</v>
      </c>
      <c r="F19" s="163">
        <v>7</v>
      </c>
      <c r="G19" s="36">
        <v>36</v>
      </c>
      <c r="H19" s="39">
        <f>SUM(G19/G56*100)</f>
        <v>1.9845644983461963</v>
      </c>
      <c r="I19" s="28">
        <f>SUM(G19/G57*100000)</f>
        <v>23.445131878866817</v>
      </c>
      <c r="J19" s="41">
        <v>8</v>
      </c>
      <c r="K19" s="82">
        <f>C19-G19</f>
        <v>51</v>
      </c>
      <c r="L19" s="39">
        <f>SUM(K19/K56*100)</f>
        <v>2.7156549520766773</v>
      </c>
      <c r="M19" s="28">
        <f>SUM(K19/K57*100000)</f>
        <v>31.296791772012075</v>
      </c>
      <c r="N19" s="41">
        <v>8</v>
      </c>
      <c r="Q19" s="28"/>
    </row>
    <row r="20" spans="1:17">
      <c r="A20" s="9"/>
      <c r="B20" s="7" t="s">
        <v>66</v>
      </c>
      <c r="C20" s="35"/>
      <c r="D20" s="29"/>
      <c r="E20" s="29"/>
      <c r="F20" s="193"/>
      <c r="G20" s="35"/>
      <c r="H20" s="29"/>
      <c r="I20" s="29"/>
      <c r="J20" s="10"/>
      <c r="K20" s="63"/>
      <c r="L20" s="29"/>
      <c r="M20" s="29"/>
      <c r="N20" s="10"/>
      <c r="Q20" s="28"/>
    </row>
    <row r="21" spans="1:17">
      <c r="A21" s="8" t="s">
        <v>25</v>
      </c>
      <c r="B21" s="6" t="s">
        <v>26</v>
      </c>
      <c r="C21" s="36">
        <v>80</v>
      </c>
      <c r="D21" s="39">
        <f>SUM(C21/C56*100)</f>
        <v>2.1668472372697725</v>
      </c>
      <c r="E21" s="28">
        <f>SUM(C21/C57*100000)</f>
        <v>25.275982129880632</v>
      </c>
      <c r="F21" s="163">
        <v>9</v>
      </c>
      <c r="G21" s="36">
        <v>37</v>
      </c>
      <c r="H21" s="39">
        <f>SUM(G21/G56*100)</f>
        <v>2.0396912899669237</v>
      </c>
      <c r="I21" s="28">
        <f>SUM(G21/G57*100000)</f>
        <v>24.096385542168672</v>
      </c>
      <c r="J21" s="41">
        <v>7</v>
      </c>
      <c r="K21" s="82">
        <f>C21-G21</f>
        <v>43</v>
      </c>
      <c r="L21" s="39">
        <f>SUM(K21/K56*100)</f>
        <v>2.2896698615548456</v>
      </c>
      <c r="M21" s="28">
        <f>SUM(K21/K57*100000)</f>
        <v>26.38749110189254</v>
      </c>
      <c r="N21" s="41">
        <v>9</v>
      </c>
      <c r="Q21" s="28"/>
    </row>
    <row r="22" spans="1:17">
      <c r="A22" s="9"/>
      <c r="B22" s="7" t="s">
        <v>67</v>
      </c>
      <c r="C22" s="35"/>
      <c r="D22" s="29"/>
      <c r="E22" s="29"/>
      <c r="F22" s="193"/>
      <c r="G22" s="35"/>
      <c r="H22" s="29"/>
      <c r="I22" s="29"/>
      <c r="J22" s="10"/>
      <c r="K22" s="63"/>
      <c r="L22" s="29"/>
      <c r="M22" s="29"/>
      <c r="N22" s="10"/>
      <c r="Q22" s="28"/>
    </row>
    <row r="23" spans="1:17">
      <c r="A23" s="8" t="s">
        <v>80</v>
      </c>
      <c r="B23" s="43"/>
      <c r="C23" s="40">
        <v>0</v>
      </c>
      <c r="D23" s="28">
        <f>SUM(C23/C56*100)</f>
        <v>0</v>
      </c>
      <c r="E23" s="28">
        <f>SUM(C23/C57*100000)</f>
        <v>0</v>
      </c>
      <c r="F23" s="163">
        <v>0</v>
      </c>
      <c r="G23" s="40">
        <v>0</v>
      </c>
      <c r="H23" s="28">
        <f>SUM(G23/G56*100)</f>
        <v>0</v>
      </c>
      <c r="I23" s="28">
        <f>SUM(G23/G57*100000)</f>
        <v>0</v>
      </c>
      <c r="J23" s="41">
        <v>0</v>
      </c>
      <c r="K23" s="82">
        <f>C23-G23</f>
        <v>0</v>
      </c>
      <c r="L23" s="28">
        <f>SUM(K23/K56*100)</f>
        <v>0</v>
      </c>
      <c r="M23" s="28">
        <f>SUM(K23/K57*100000)</f>
        <v>0</v>
      </c>
      <c r="N23" s="41">
        <v>0</v>
      </c>
      <c r="Q23" s="28"/>
    </row>
    <row r="24" spans="1:17">
      <c r="A24" s="9"/>
      <c r="B24" s="44"/>
      <c r="C24" s="35"/>
      <c r="D24" s="29"/>
      <c r="E24" s="29"/>
      <c r="F24" s="193"/>
      <c r="G24" s="35"/>
      <c r="H24" s="29"/>
      <c r="I24" s="29"/>
      <c r="J24" s="10"/>
      <c r="K24" s="63"/>
      <c r="L24" s="29"/>
      <c r="M24" s="29"/>
      <c r="N24" s="10"/>
      <c r="Q24" s="28"/>
    </row>
    <row r="25" spans="1:17">
      <c r="A25" s="8" t="s">
        <v>27</v>
      </c>
      <c r="B25" s="6" t="s">
        <v>28</v>
      </c>
      <c r="C25" s="36">
        <v>0</v>
      </c>
      <c r="D25" s="39">
        <f>SUM(C25/C56*100)</f>
        <v>0</v>
      </c>
      <c r="E25" s="28">
        <f>SUM(C25/C57*100000)</f>
        <v>0</v>
      </c>
      <c r="F25" s="163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82">
        <f>C25-G25</f>
        <v>0</v>
      </c>
      <c r="L25" s="39">
        <f>SUM(K25/K56*100)</f>
        <v>0</v>
      </c>
      <c r="M25" s="28">
        <f>SUM(K25/K57*100000)</f>
        <v>0</v>
      </c>
      <c r="N25" s="41">
        <v>0</v>
      </c>
      <c r="Q25" s="28"/>
    </row>
    <row r="26" spans="1:17">
      <c r="A26" s="9"/>
      <c r="B26" s="7" t="s">
        <v>68</v>
      </c>
      <c r="C26" s="35"/>
      <c r="D26" s="29"/>
      <c r="E26" s="29"/>
      <c r="F26" s="193"/>
      <c r="G26" s="35"/>
      <c r="H26" s="29"/>
      <c r="I26" s="29"/>
      <c r="J26" s="10"/>
      <c r="K26" s="63"/>
      <c r="L26" s="29"/>
      <c r="M26" s="29"/>
      <c r="N26" s="10"/>
      <c r="Q26" s="28"/>
    </row>
    <row r="27" spans="1:17">
      <c r="A27" s="8" t="s">
        <v>29</v>
      </c>
      <c r="B27" s="6" t="s">
        <v>30</v>
      </c>
      <c r="C27" s="36">
        <v>1676</v>
      </c>
      <c r="D27" s="39">
        <f>SUM(C27/C56*100)</f>
        <v>45.395449620801728</v>
      </c>
      <c r="E27" s="28">
        <f>SUM(C27/C57*100000)</f>
        <v>529.53182562099926</v>
      </c>
      <c r="F27" s="163">
        <v>1</v>
      </c>
      <c r="G27" s="36">
        <v>698</v>
      </c>
      <c r="H27" s="39">
        <f>SUM(G27/G56*100)</f>
        <v>38.478500551267913</v>
      </c>
      <c r="I27" s="28">
        <f>SUM(G27/G57*100000)</f>
        <v>454.57505698469555</v>
      </c>
      <c r="J27" s="41">
        <v>1</v>
      </c>
      <c r="K27" s="82">
        <f>C27-G27</f>
        <v>978</v>
      </c>
      <c r="L27" s="39">
        <f>SUM(K27/K56*100)</f>
        <v>52.076677316293932</v>
      </c>
      <c r="M27" s="28">
        <f>SUM(K27/K57*100000)</f>
        <v>600.16200692211396</v>
      </c>
      <c r="N27" s="41">
        <v>1</v>
      </c>
      <c r="Q27" s="28"/>
    </row>
    <row r="28" spans="1:17">
      <c r="A28" s="9"/>
      <c r="B28" s="7" t="s">
        <v>69</v>
      </c>
      <c r="C28" s="35"/>
      <c r="D28" s="29"/>
      <c r="E28" s="29"/>
      <c r="F28" s="193"/>
      <c r="G28" s="35"/>
      <c r="H28" s="29"/>
      <c r="I28" s="29"/>
      <c r="J28" s="10"/>
      <c r="K28" s="63"/>
      <c r="L28" s="29"/>
      <c r="M28" s="29"/>
      <c r="N28" s="10"/>
      <c r="Q28" s="28"/>
    </row>
    <row r="29" spans="1:17">
      <c r="A29" s="8" t="s">
        <v>31</v>
      </c>
      <c r="B29" s="6" t="s">
        <v>32</v>
      </c>
      <c r="C29" s="36">
        <v>190</v>
      </c>
      <c r="D29" s="39">
        <f>SUM(C29/C56*100)</f>
        <v>5.1462621885157089</v>
      </c>
      <c r="E29" s="28">
        <f>SUM(C29/C57*100000)</f>
        <v>60.030457558466509</v>
      </c>
      <c r="F29" s="163">
        <v>4</v>
      </c>
      <c r="G29" s="36">
        <v>114</v>
      </c>
      <c r="H29" s="39">
        <f>SUM(G29/G56*100)</f>
        <v>6.284454244762955</v>
      </c>
      <c r="I29" s="28">
        <f>SUM(G29/G57*100000)</f>
        <v>74.242917616411589</v>
      </c>
      <c r="J29" s="41">
        <v>4</v>
      </c>
      <c r="K29" s="82">
        <f>C29-G29</f>
        <v>76</v>
      </c>
      <c r="L29" s="39">
        <f>SUM(K29/K56*100)</f>
        <v>4.046858359957402</v>
      </c>
      <c r="M29" s="28">
        <f>SUM(K29/K57*100000)</f>
        <v>46.638356366135639</v>
      </c>
      <c r="N29" s="41">
        <v>4</v>
      </c>
      <c r="Q29" s="28"/>
    </row>
    <row r="30" spans="1:17">
      <c r="A30" s="9"/>
      <c r="B30" s="7" t="s">
        <v>70</v>
      </c>
      <c r="C30" s="35"/>
      <c r="D30" s="29"/>
      <c r="E30" s="29"/>
      <c r="F30" s="193"/>
      <c r="G30" s="35"/>
      <c r="H30" s="29"/>
      <c r="I30" s="29"/>
      <c r="J30" s="10"/>
      <c r="K30" s="63"/>
      <c r="L30" s="29"/>
      <c r="M30" s="29"/>
      <c r="N30" s="10"/>
      <c r="Q30" s="28"/>
    </row>
    <row r="31" spans="1:17">
      <c r="A31" s="8" t="s">
        <v>33</v>
      </c>
      <c r="B31" s="6" t="s">
        <v>34</v>
      </c>
      <c r="C31" s="36">
        <v>182</v>
      </c>
      <c r="D31" s="39">
        <f>SUM(C31/C56*100)</f>
        <v>4.929577464788732</v>
      </c>
      <c r="E31" s="28">
        <f>SUM(C31/C57*100000)</f>
        <v>57.502859345478441</v>
      </c>
      <c r="F31" s="163">
        <v>5</v>
      </c>
      <c r="G31" s="36">
        <v>112</v>
      </c>
      <c r="H31" s="39">
        <f>SUM(G31/G56*100)</f>
        <v>6.1742006615214988</v>
      </c>
      <c r="I31" s="28">
        <f>SUM(G31/G57*100000)</f>
        <v>72.940410289807886</v>
      </c>
      <c r="J31" s="41">
        <v>5</v>
      </c>
      <c r="K31" s="82">
        <f>C31-G31</f>
        <v>70</v>
      </c>
      <c r="L31" s="39">
        <f>SUM(K31/K56*100)</f>
        <v>3.727369542066028</v>
      </c>
      <c r="M31" s="28">
        <f>SUM(K31/K57*100000)</f>
        <v>42.956380863545988</v>
      </c>
      <c r="N31" s="41">
        <v>5</v>
      </c>
      <c r="Q31" s="28"/>
    </row>
    <row r="32" spans="1:17">
      <c r="A32" s="9"/>
      <c r="B32" s="7" t="s">
        <v>71</v>
      </c>
      <c r="C32" s="35"/>
      <c r="D32" s="29"/>
      <c r="E32" s="29"/>
      <c r="F32" s="193"/>
      <c r="G32" s="35"/>
      <c r="H32" s="29"/>
      <c r="I32" s="29"/>
      <c r="J32" s="10"/>
      <c r="K32" s="63"/>
      <c r="L32" s="29"/>
      <c r="M32" s="29"/>
      <c r="N32" s="10"/>
      <c r="Q32" s="28"/>
    </row>
    <row r="33" spans="1:17">
      <c r="A33" s="8" t="s">
        <v>35</v>
      </c>
      <c r="B33" s="6" t="s">
        <v>36</v>
      </c>
      <c r="C33" s="36">
        <v>0</v>
      </c>
      <c r="D33" s="39">
        <f>SUM(C33/C56*100)</f>
        <v>0</v>
      </c>
      <c r="E33" s="28">
        <f>SUM(C33/C57*100000)</f>
        <v>0</v>
      </c>
      <c r="F33" s="163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82">
        <f>C33-G33</f>
        <v>0</v>
      </c>
      <c r="L33" s="39">
        <f>SUM(K33/K56*100)</f>
        <v>0</v>
      </c>
      <c r="M33" s="28">
        <f>SUM(K33/K57*100000)</f>
        <v>0</v>
      </c>
      <c r="N33" s="41">
        <v>0</v>
      </c>
      <c r="Q33" s="28"/>
    </row>
    <row r="34" spans="1:17">
      <c r="A34" s="9"/>
      <c r="B34" s="7" t="s">
        <v>37</v>
      </c>
      <c r="C34" s="35"/>
      <c r="D34" s="29"/>
      <c r="E34" s="29"/>
      <c r="F34" s="193"/>
      <c r="G34" s="35"/>
      <c r="H34" s="29"/>
      <c r="I34" s="29"/>
      <c r="J34" s="10"/>
      <c r="K34" s="63"/>
      <c r="L34" s="29"/>
      <c r="M34" s="29"/>
      <c r="N34" s="10"/>
      <c r="Q34" s="28"/>
    </row>
    <row r="35" spans="1:17">
      <c r="A35" s="8" t="s">
        <v>38</v>
      </c>
      <c r="B35" s="6" t="s">
        <v>39</v>
      </c>
      <c r="C35" s="36">
        <v>8</v>
      </c>
      <c r="D35" s="39">
        <f>SUM(C35/C56*100)</f>
        <v>0.21668472372697722</v>
      </c>
      <c r="E35" s="28">
        <f>SUM(C35/C57*100000)</f>
        <v>2.5275982129880634</v>
      </c>
      <c r="F35" s="163">
        <v>13</v>
      </c>
      <c r="G35" s="36">
        <v>3</v>
      </c>
      <c r="H35" s="39">
        <f>SUM(G35/G56*100)</f>
        <v>0.16538037486218302</v>
      </c>
      <c r="I35" s="28">
        <f>SUM(G35/G57*100000)</f>
        <v>1.9537609899055683</v>
      </c>
      <c r="J35" s="41">
        <v>13</v>
      </c>
      <c r="K35" s="82">
        <f>C35-G35</f>
        <v>5</v>
      </c>
      <c r="L35" s="39">
        <f>SUM(K35/K56*100)</f>
        <v>0.26624068157614483</v>
      </c>
      <c r="M35" s="28">
        <f>SUM(K35/K57*100000)</f>
        <v>3.0683129188247134</v>
      </c>
      <c r="N35" s="41">
        <v>12</v>
      </c>
      <c r="Q35" s="28"/>
    </row>
    <row r="36" spans="1:17">
      <c r="B36" s="6" t="s">
        <v>40</v>
      </c>
      <c r="C36" s="37"/>
      <c r="D36" s="39"/>
      <c r="E36" s="28"/>
      <c r="F36" s="195"/>
      <c r="G36" s="37"/>
      <c r="H36" s="39"/>
      <c r="I36" s="28"/>
      <c r="K36" s="64"/>
      <c r="L36" s="39"/>
      <c r="M36" s="28"/>
      <c r="Q36" s="28"/>
    </row>
    <row r="37" spans="1:17">
      <c r="A37" s="9"/>
      <c r="B37" s="7" t="s">
        <v>41</v>
      </c>
      <c r="C37" s="35"/>
      <c r="D37" s="29"/>
      <c r="E37" s="29"/>
      <c r="F37" s="193"/>
      <c r="G37" s="35"/>
      <c r="H37" s="29"/>
      <c r="I37" s="29"/>
      <c r="J37" s="10"/>
      <c r="K37" s="29"/>
      <c r="L37" s="29"/>
      <c r="M37" s="29"/>
      <c r="N37" s="10"/>
      <c r="Q37" s="28"/>
    </row>
    <row r="38" spans="1:17">
      <c r="A38" s="8" t="s">
        <v>42</v>
      </c>
      <c r="B38" s="6" t="s">
        <v>43</v>
      </c>
      <c r="C38" s="36">
        <v>87</v>
      </c>
      <c r="D38" s="39">
        <f>SUM(C38/C56*100)</f>
        <v>2.3564463705308776</v>
      </c>
      <c r="E38" s="28">
        <f>SUM(C38/C57*100000)</f>
        <v>27.487630566245191</v>
      </c>
      <c r="F38" s="163">
        <v>7</v>
      </c>
      <c r="G38" s="36">
        <v>33</v>
      </c>
      <c r="H38" s="39">
        <f>SUM(G38/G56*100)</f>
        <v>1.8191841234840134</v>
      </c>
      <c r="I38" s="28">
        <f>SUM(G38/G57*100000)</f>
        <v>21.491370888961249</v>
      </c>
      <c r="J38" s="41">
        <v>9</v>
      </c>
      <c r="K38" s="82">
        <f>C38-G38</f>
        <v>54</v>
      </c>
      <c r="L38" s="39">
        <f>SUM(K38/K56*100)</f>
        <v>2.8753993610223643</v>
      </c>
      <c r="M38" s="28">
        <f>SUM(K38/K57*100000)</f>
        <v>33.137779523306904</v>
      </c>
      <c r="N38" s="41">
        <v>7</v>
      </c>
      <c r="Q38" s="28"/>
    </row>
    <row r="39" spans="1:17">
      <c r="A39" s="9"/>
      <c r="B39" s="7" t="s">
        <v>72</v>
      </c>
      <c r="C39" s="35"/>
      <c r="D39" s="29"/>
      <c r="E39" s="29"/>
      <c r="F39" s="193"/>
      <c r="G39" s="35"/>
      <c r="H39" s="29"/>
      <c r="I39" s="29"/>
      <c r="J39" s="10"/>
      <c r="K39" s="63"/>
      <c r="L39" s="29"/>
      <c r="M39" s="29"/>
      <c r="N39" s="10"/>
      <c r="Q39" s="28"/>
    </row>
    <row r="40" spans="1:17">
      <c r="A40" s="8" t="s">
        <v>44</v>
      </c>
      <c r="B40" s="6" t="s">
        <v>45</v>
      </c>
      <c r="C40" s="36">
        <v>0</v>
      </c>
      <c r="D40" s="39">
        <f>SUM(C40/C56*100)</f>
        <v>0</v>
      </c>
      <c r="E40" s="28">
        <f>SUM(C40/C57*100000)</f>
        <v>0</v>
      </c>
      <c r="F40" s="163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82">
        <f>C40-G40</f>
        <v>0</v>
      </c>
      <c r="L40" s="39">
        <f>SUM(K40/K56*100)</f>
        <v>0</v>
      </c>
      <c r="M40" s="28">
        <f>SUM(K40/K57*100000)</f>
        <v>0</v>
      </c>
      <c r="N40" s="41">
        <v>0</v>
      </c>
      <c r="Q40" s="28"/>
    </row>
    <row r="41" spans="1:17">
      <c r="A41" s="9"/>
      <c r="B41" s="7" t="s">
        <v>46</v>
      </c>
      <c r="C41" s="35"/>
      <c r="D41" s="29"/>
      <c r="E41" s="29"/>
      <c r="F41" s="193"/>
      <c r="G41" s="35"/>
      <c r="H41" s="29"/>
      <c r="I41" s="29"/>
      <c r="J41" s="10"/>
      <c r="K41" s="63"/>
      <c r="L41" s="29"/>
      <c r="M41" s="29"/>
      <c r="N41" s="10"/>
      <c r="Q41" s="28"/>
    </row>
    <row r="42" spans="1:17">
      <c r="A42" s="8" t="s">
        <v>47</v>
      </c>
      <c r="B42" s="6" t="s">
        <v>48</v>
      </c>
      <c r="C42" s="36">
        <v>5</v>
      </c>
      <c r="D42" s="39">
        <f>SUM(C42/C56*100)</f>
        <v>0.13542795232936078</v>
      </c>
      <c r="E42" s="28">
        <f>SUM(C42/C57*100000)</f>
        <v>1.5797488831175395</v>
      </c>
      <c r="F42" s="163">
        <v>14</v>
      </c>
      <c r="G42" s="36">
        <v>3</v>
      </c>
      <c r="H42" s="39">
        <f>SUM(G42/G56*100)</f>
        <v>0.16538037486218302</v>
      </c>
      <c r="I42" s="28">
        <f>SUM(G42/G57*100000)</f>
        <v>1.9537609899055683</v>
      </c>
      <c r="J42" s="41">
        <v>13</v>
      </c>
      <c r="K42" s="82">
        <v>2</v>
      </c>
      <c r="L42" s="39">
        <f>SUM(K42/K56*100)</f>
        <v>0.10649627263045794</v>
      </c>
      <c r="M42" s="28">
        <f>SUM(K42/K57*100000)</f>
        <v>1.2273251675298855</v>
      </c>
      <c r="N42" s="41">
        <v>14</v>
      </c>
      <c r="Q42" s="28"/>
    </row>
    <row r="43" spans="1:17">
      <c r="B43" s="6" t="s">
        <v>49</v>
      </c>
      <c r="C43" s="37"/>
      <c r="D43" s="39"/>
      <c r="E43" s="28"/>
      <c r="F43" s="195"/>
      <c r="G43" s="37"/>
      <c r="H43" s="39"/>
      <c r="I43" s="28"/>
      <c r="K43" s="64"/>
      <c r="L43" s="39"/>
      <c r="M43" s="28"/>
      <c r="Q43" s="28"/>
    </row>
    <row r="44" spans="1:17">
      <c r="A44" s="9"/>
      <c r="B44" s="7" t="s">
        <v>50</v>
      </c>
      <c r="C44" s="35"/>
      <c r="D44" s="29"/>
      <c r="E44" s="29"/>
      <c r="F44" s="193"/>
      <c r="G44" s="35"/>
      <c r="H44" s="29"/>
      <c r="I44" s="29"/>
      <c r="J44" s="10"/>
      <c r="K44" s="63"/>
      <c r="L44" s="29"/>
      <c r="M44" s="29"/>
      <c r="N44" s="10"/>
      <c r="Q44" s="28"/>
    </row>
    <row r="45" spans="1:17">
      <c r="A45" s="8" t="s">
        <v>51</v>
      </c>
      <c r="B45" s="6" t="s">
        <v>52</v>
      </c>
      <c r="C45" s="36">
        <v>9</v>
      </c>
      <c r="D45" s="39">
        <f>SUM(C45/C56*100)</f>
        <v>0.24377031419284939</v>
      </c>
      <c r="E45" s="28">
        <f>SUM(C45/C57*100000)</f>
        <v>2.8435479896115714</v>
      </c>
      <c r="F45" s="163">
        <v>12</v>
      </c>
      <c r="G45" s="36">
        <v>6</v>
      </c>
      <c r="H45" s="39">
        <f>SUM(G45/G56*100)</f>
        <v>0.33076074972436603</v>
      </c>
      <c r="I45" s="28">
        <f>SUM(G45/G57*100000)</f>
        <v>3.9075219798111367</v>
      </c>
      <c r="J45" s="41">
        <v>12</v>
      </c>
      <c r="K45" s="82">
        <f>C45-G45</f>
        <v>3</v>
      </c>
      <c r="L45" s="39">
        <f>SUM(K45/K56*100)</f>
        <v>0.15974440894568689</v>
      </c>
      <c r="M45" s="28">
        <f>SUM(K45/K57*100000)</f>
        <v>1.8409877512948281</v>
      </c>
      <c r="N45" s="41">
        <v>13</v>
      </c>
      <c r="Q45" s="28"/>
    </row>
    <row r="46" spans="1:17">
      <c r="B46" s="6" t="s">
        <v>53</v>
      </c>
      <c r="C46" s="37"/>
      <c r="D46" s="39"/>
      <c r="E46" s="28"/>
      <c r="F46" s="195"/>
      <c r="G46" s="37"/>
      <c r="H46" s="39"/>
      <c r="I46" s="28"/>
      <c r="K46" s="64"/>
      <c r="L46" s="39"/>
      <c r="M46" s="28"/>
      <c r="Q46" s="29"/>
    </row>
    <row r="47" spans="1:17">
      <c r="B47" s="6" t="s">
        <v>54</v>
      </c>
      <c r="C47" s="37"/>
      <c r="D47" s="39"/>
      <c r="E47" s="28"/>
      <c r="F47" s="195"/>
      <c r="G47" s="37"/>
      <c r="H47" s="39"/>
      <c r="I47" s="28"/>
      <c r="K47" s="64"/>
      <c r="L47" s="39"/>
      <c r="M47" s="28"/>
      <c r="Q47" s="28"/>
    </row>
    <row r="48" spans="1:17">
      <c r="A48" s="9"/>
      <c r="B48" s="7" t="s">
        <v>55</v>
      </c>
      <c r="C48" s="35"/>
      <c r="D48" s="29"/>
      <c r="E48" s="29"/>
      <c r="F48" s="193"/>
      <c r="G48" s="35"/>
      <c r="H48" s="29"/>
      <c r="I48" s="29"/>
      <c r="J48" s="10"/>
      <c r="K48" s="63"/>
      <c r="L48" s="29"/>
      <c r="M48" s="29"/>
      <c r="N48" s="10"/>
      <c r="Q48" s="28"/>
    </row>
    <row r="49" spans="1:17">
      <c r="A49" s="8" t="s">
        <v>56</v>
      </c>
      <c r="B49" s="6" t="s">
        <v>57</v>
      </c>
      <c r="C49" s="36">
        <v>22</v>
      </c>
      <c r="D49" s="39">
        <f>SUM(C49/C56*100)</f>
        <v>0.59588299024918745</v>
      </c>
      <c r="E49" s="28">
        <f>SUM(C49/C57*100000)</f>
        <v>6.9508950857171738</v>
      </c>
      <c r="F49" s="163">
        <v>11</v>
      </c>
      <c r="G49" s="36">
        <v>8</v>
      </c>
      <c r="H49" s="39">
        <f>SUM(G49/G56*100)</f>
        <v>0.44101433296582138</v>
      </c>
      <c r="I49" s="28">
        <f>SUM(G49/G57*100000)</f>
        <v>5.2100293064148486</v>
      </c>
      <c r="J49" s="41">
        <v>11</v>
      </c>
      <c r="K49" s="82">
        <f>C49-G49</f>
        <v>14</v>
      </c>
      <c r="L49" s="39">
        <f>SUM(K49/K56*100)</f>
        <v>0.7454739084132056</v>
      </c>
      <c r="M49" s="28">
        <f>SUM(K49/K57*100000)</f>
        <v>8.5912761727091986</v>
      </c>
      <c r="N49" s="41">
        <v>11</v>
      </c>
      <c r="Q49" s="28"/>
    </row>
    <row r="50" spans="1:17">
      <c r="B50" s="6" t="s">
        <v>58</v>
      </c>
      <c r="C50" s="37"/>
      <c r="D50" s="39"/>
      <c r="E50" s="28"/>
      <c r="F50" s="195"/>
      <c r="G50" s="37"/>
      <c r="H50" s="39"/>
      <c r="I50" s="28"/>
      <c r="K50" s="64"/>
      <c r="L50" s="39"/>
      <c r="M50" s="28"/>
      <c r="Q50" s="29"/>
    </row>
    <row r="51" spans="1:17">
      <c r="B51" s="6" t="s">
        <v>59</v>
      </c>
      <c r="C51" s="37"/>
      <c r="D51" s="39"/>
      <c r="E51" s="28"/>
      <c r="F51" s="195"/>
      <c r="G51" s="37"/>
      <c r="H51" s="39"/>
      <c r="I51" s="28"/>
      <c r="K51" s="64"/>
      <c r="L51" s="39"/>
      <c r="M51" s="28"/>
      <c r="Q51" s="28"/>
    </row>
    <row r="52" spans="1:17">
      <c r="A52" s="9"/>
      <c r="B52" s="7" t="s">
        <v>60</v>
      </c>
      <c r="C52" s="35"/>
      <c r="D52" s="29"/>
      <c r="E52" s="29"/>
      <c r="F52" s="193"/>
      <c r="G52" s="35"/>
      <c r="H52" s="29"/>
      <c r="I52" s="29"/>
      <c r="J52" s="10"/>
      <c r="K52" s="63"/>
      <c r="L52" s="29"/>
      <c r="M52" s="29"/>
      <c r="N52" s="10"/>
      <c r="Q52" s="28"/>
    </row>
    <row r="53" spans="1:17">
      <c r="A53" s="8" t="s">
        <v>61</v>
      </c>
      <c r="B53" s="6" t="s">
        <v>62</v>
      </c>
      <c r="C53" s="36">
        <v>205</v>
      </c>
      <c r="D53" s="39">
        <f>SUM(C53/C56*100)</f>
        <v>5.5525460455037923</v>
      </c>
      <c r="E53" s="28">
        <f>SUM(C53/C57*100000)</f>
        <v>64.769704207819117</v>
      </c>
      <c r="F53" s="163">
        <v>3</v>
      </c>
      <c r="G53" s="36">
        <v>124</v>
      </c>
      <c r="H53" s="39">
        <f>SUM(G53/G56*100)</f>
        <v>6.8357221609702314</v>
      </c>
      <c r="I53" s="28">
        <f>SUM(G53/G57*100000)</f>
        <v>80.755454249430159</v>
      </c>
      <c r="J53" s="41">
        <v>3</v>
      </c>
      <c r="K53" s="82">
        <v>81</v>
      </c>
      <c r="L53" s="39">
        <f>SUM(K53/K56*100)</f>
        <v>4.3130990415335457</v>
      </c>
      <c r="M53" s="28">
        <f>SUM(K53/K57*100000)</f>
        <v>49.706669284960356</v>
      </c>
      <c r="N53" s="41">
        <v>3</v>
      </c>
      <c r="Q53" s="28"/>
    </row>
    <row r="54" spans="1:17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  <c r="Q54" s="29"/>
    </row>
    <row r="55" spans="1:17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  <c r="Q55" s="28"/>
    </row>
    <row r="56" spans="1:17">
      <c r="A56" s="13" t="s">
        <v>79</v>
      </c>
      <c r="B56" s="15"/>
      <c r="C56" s="38">
        <f>C9+C11+C12+C16+C19+C21+C25+C27+C29+C31+C33+C35+C38+C40+C42+C45+C49+C53</f>
        <v>3692</v>
      </c>
      <c r="D56" s="27">
        <f>SUM(C56/C56*100)</f>
        <v>100</v>
      </c>
      <c r="E56" s="30">
        <f>SUM(C56/C57*100000)</f>
        <v>1166.4865752939913</v>
      </c>
      <c r="F56" s="12"/>
      <c r="G56" s="38">
        <f>G9+G11+G12+G16+G19+G21+G23+G25+G27+G29+G31+G33+G35+G38+G40+G42+G45+G49+G53</f>
        <v>1814</v>
      </c>
      <c r="H56" s="27">
        <f>SUM(G56/G56*100)</f>
        <v>100</v>
      </c>
      <c r="I56" s="30">
        <f>SUM(G56/G57*100000)</f>
        <v>1181.3741452295669</v>
      </c>
      <c r="J56" s="12"/>
      <c r="K56" s="51">
        <f>SUM(K9:K55)</f>
        <v>1878</v>
      </c>
      <c r="L56" s="27">
        <f>SUM(K56/K56*100)</f>
        <v>100</v>
      </c>
      <c r="M56" s="30">
        <f>SUM(K56/K57*100000)</f>
        <v>1152.4583323105624</v>
      </c>
      <c r="N56" s="12"/>
      <c r="Q56" s="28"/>
    </row>
    <row r="57" spans="1:17">
      <c r="B57" s="17" t="s">
        <v>97</v>
      </c>
      <c r="C57" s="133">
        <v>316506</v>
      </c>
      <c r="G57" s="78">
        <v>153550</v>
      </c>
      <c r="K57" s="133">
        <v>162956</v>
      </c>
      <c r="Q57" s="29"/>
    </row>
    <row r="59" spans="1:17">
      <c r="B59" s="17" t="s">
        <v>78</v>
      </c>
      <c r="C59" s="110">
        <v>3692</v>
      </c>
      <c r="E59" s="28"/>
      <c r="G59" s="110">
        <v>1814</v>
      </c>
      <c r="K59" s="110">
        <v>1878</v>
      </c>
    </row>
    <row r="60" spans="1:17">
      <c r="B60" s="31" t="s">
        <v>75</v>
      </c>
      <c r="C60" s="45"/>
      <c r="D60" s="45"/>
      <c r="E60" s="56"/>
    </row>
    <row r="62" spans="1:17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11:K36 K38:K41 K43:K52 K5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7109375" style="5" bestFit="1" customWidth="1"/>
    <col min="7" max="7" width="9.140625" style="8"/>
    <col min="8" max="8" width="5.5703125" bestFit="1" customWidth="1"/>
    <col min="9" max="9" width="9.140625" style="16"/>
    <col min="10" max="10" width="5.7109375" style="5" bestFit="1" customWidth="1"/>
    <col min="11" max="11" width="7.5703125" style="8" bestFit="1" customWidth="1"/>
    <col min="12" max="12" width="6" customWidth="1"/>
    <col min="13" max="13" width="9.140625" style="16"/>
    <col min="14" max="14" width="5.7109375" style="5" bestFit="1" customWidth="1"/>
    <col min="15" max="16384" width="9.140625" style="16"/>
  </cols>
  <sheetData>
    <row r="1" spans="1:16">
      <c r="A1" s="164" t="s">
        <v>82</v>
      </c>
      <c r="B1" s="165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6" s="32" customFormat="1">
      <c r="A2" s="2"/>
      <c r="B2" s="2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6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6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6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6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6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6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6">
      <c r="A9" s="8" t="s">
        <v>10</v>
      </c>
      <c r="B9" s="6" t="s">
        <v>11</v>
      </c>
      <c r="C9" s="33">
        <v>13</v>
      </c>
      <c r="D9" s="39">
        <f>SUM(C9/C56*100)</f>
        <v>0.7049891540130151</v>
      </c>
      <c r="E9" s="28">
        <f>SUM(C9/C57*100000)</f>
        <v>10.084946278266941</v>
      </c>
      <c r="F9" s="41">
        <v>11</v>
      </c>
      <c r="G9" s="36">
        <v>10</v>
      </c>
      <c r="H9" s="39">
        <f>SUM(G9/G56*100)</f>
        <v>1.1025358324145533</v>
      </c>
      <c r="I9" s="28">
        <f>SUM(G9/G57*100000)</f>
        <v>15.951761872098775</v>
      </c>
      <c r="J9" s="163">
        <v>10</v>
      </c>
      <c r="K9" s="82">
        <f>C9-G9</f>
        <v>3</v>
      </c>
      <c r="L9" s="39">
        <f>SUM(K9/K56*100)</f>
        <v>0.32017075773745995</v>
      </c>
      <c r="M9" s="28">
        <f>SUM(K9/K57*100000)</f>
        <v>4.5306270387821677</v>
      </c>
      <c r="N9" s="41">
        <v>11</v>
      </c>
    </row>
    <row r="10" spans="1:16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93"/>
      <c r="K10" s="59"/>
      <c r="L10" s="29"/>
      <c r="M10" s="29"/>
      <c r="N10" s="10"/>
    </row>
    <row r="11" spans="1:16">
      <c r="A11" s="11" t="s">
        <v>12</v>
      </c>
      <c r="B11" s="14" t="s">
        <v>13</v>
      </c>
      <c r="C11" s="34">
        <v>476</v>
      </c>
      <c r="D11" s="30">
        <f>SUM(C11/C56*100)</f>
        <v>25.813449023861175</v>
      </c>
      <c r="E11" s="30">
        <f>SUM(C11/C57*100000)</f>
        <v>369.26418680423569</v>
      </c>
      <c r="F11" s="42">
        <v>2</v>
      </c>
      <c r="G11" s="34">
        <v>289</v>
      </c>
      <c r="H11" s="30">
        <f>SUM(G11/G56*100)</f>
        <v>31.863285556780596</v>
      </c>
      <c r="I11" s="30">
        <f>SUM(G11/G57*100000)</f>
        <v>461.00591810365455</v>
      </c>
      <c r="J11" s="194">
        <v>2</v>
      </c>
      <c r="K11" s="82">
        <f>C11-G11</f>
        <v>187</v>
      </c>
      <c r="L11" s="30">
        <f>SUM(K11/K56*100)</f>
        <v>19.957310565635005</v>
      </c>
      <c r="M11" s="30">
        <f>SUM(K11/K57*100000)</f>
        <v>282.40908541742181</v>
      </c>
      <c r="N11" s="42">
        <v>2</v>
      </c>
      <c r="P11" s="28"/>
    </row>
    <row r="12" spans="1:16">
      <c r="A12" s="8" t="s">
        <v>14</v>
      </c>
      <c r="B12" s="6" t="s">
        <v>15</v>
      </c>
      <c r="C12" s="36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163">
        <v>0</v>
      </c>
      <c r="K12" s="82">
        <f>C12-G12</f>
        <v>0</v>
      </c>
      <c r="L12" s="39">
        <f>SUM(K12/K56*100)</f>
        <v>0</v>
      </c>
      <c r="M12" s="28">
        <f>SUM(K12/K57*100000)</f>
        <v>0</v>
      </c>
      <c r="N12" s="41">
        <v>0</v>
      </c>
      <c r="P12" s="28"/>
    </row>
    <row r="13" spans="1:16">
      <c r="B13" s="6" t="s">
        <v>16</v>
      </c>
      <c r="C13" s="37"/>
      <c r="D13" s="39"/>
      <c r="E13" s="28"/>
      <c r="G13" s="37"/>
      <c r="H13" s="39"/>
      <c r="I13" s="28"/>
      <c r="J13" s="195"/>
      <c r="K13" s="62"/>
      <c r="L13" s="39"/>
      <c r="M13" s="28"/>
      <c r="P13" s="28"/>
    </row>
    <row r="14" spans="1:16">
      <c r="B14" s="6" t="s">
        <v>17</v>
      </c>
      <c r="C14" s="37"/>
      <c r="D14" s="39"/>
      <c r="E14" s="28"/>
      <c r="G14" s="37"/>
      <c r="H14" s="39"/>
      <c r="I14" s="28"/>
      <c r="J14" s="195"/>
      <c r="K14" s="62"/>
      <c r="L14" s="39"/>
      <c r="M14" s="28"/>
      <c r="P14" s="28"/>
    </row>
    <row r="15" spans="1:16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93"/>
      <c r="K15" s="59"/>
      <c r="L15" s="29"/>
      <c r="M15" s="29"/>
      <c r="N15" s="10"/>
      <c r="P15" s="28"/>
    </row>
    <row r="16" spans="1:16">
      <c r="A16" s="8" t="s">
        <v>19</v>
      </c>
      <c r="B16" s="6" t="s">
        <v>20</v>
      </c>
      <c r="C16" s="36">
        <v>70</v>
      </c>
      <c r="D16" s="39">
        <f>SUM(C16/C56*100)</f>
        <v>3.7960954446854664</v>
      </c>
      <c r="E16" s="28">
        <f>SUM(C16/C57*100000)</f>
        <v>54.303556882975833</v>
      </c>
      <c r="F16" s="41">
        <v>6</v>
      </c>
      <c r="G16" s="36">
        <v>28</v>
      </c>
      <c r="H16" s="39">
        <f>SUM(G16/G56*100)</f>
        <v>3.0871003307607494</v>
      </c>
      <c r="I16" s="28">
        <f>SUM(G16/G57*100000)</f>
        <v>44.664933241876568</v>
      </c>
      <c r="J16" s="163">
        <v>6</v>
      </c>
      <c r="K16" s="82">
        <f>C16-G16</f>
        <v>42</v>
      </c>
      <c r="L16" s="39">
        <f>SUM(K16/K56*100)</f>
        <v>4.4823906083244394</v>
      </c>
      <c r="M16" s="28">
        <f>SUM(K16/K57*100000)</f>
        <v>63.42877854295034</v>
      </c>
      <c r="N16" s="41">
        <v>5</v>
      </c>
      <c r="P16" s="28"/>
    </row>
    <row r="17" spans="1:18">
      <c r="B17" s="6" t="s">
        <v>21</v>
      </c>
      <c r="C17" s="37"/>
      <c r="D17" s="39"/>
      <c r="E17" s="28"/>
      <c r="G17" s="37"/>
      <c r="H17" s="39"/>
      <c r="I17" s="28"/>
      <c r="J17" s="195"/>
      <c r="K17" s="62"/>
      <c r="L17" s="39"/>
      <c r="M17" s="28"/>
      <c r="P17" s="28"/>
    </row>
    <row r="18" spans="1:18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93"/>
      <c r="K18" s="59"/>
      <c r="L18" s="29"/>
      <c r="M18" s="29"/>
      <c r="N18" s="10"/>
      <c r="P18" s="28"/>
    </row>
    <row r="19" spans="1:18">
      <c r="A19" s="8" t="s">
        <v>23</v>
      </c>
      <c r="B19" s="6" t="s">
        <v>24</v>
      </c>
      <c r="C19" s="36">
        <v>39</v>
      </c>
      <c r="D19" s="39">
        <f>SUM(C19/C56*100)</f>
        <v>2.1149674620390453</v>
      </c>
      <c r="E19" s="28">
        <f>SUM(C19/C57*100000)</f>
        <v>30.254838834800825</v>
      </c>
      <c r="F19" s="41">
        <v>7</v>
      </c>
      <c r="G19" s="36">
        <v>14</v>
      </c>
      <c r="H19" s="39">
        <f>SUM(G19/G56*100)</f>
        <v>1.5435501653803747</v>
      </c>
      <c r="I19" s="28">
        <f>SUM(G19/G57*100000)</f>
        <v>22.332466620938284</v>
      </c>
      <c r="J19" s="163">
        <v>7</v>
      </c>
      <c r="K19" s="82">
        <f>C19-G19</f>
        <v>25</v>
      </c>
      <c r="L19" s="39">
        <f>SUM(K19/K56*100)</f>
        <v>2.6680896478121667</v>
      </c>
      <c r="M19" s="28">
        <f>SUM(K19/K57*100000)</f>
        <v>37.755225323184732</v>
      </c>
      <c r="N19" s="41">
        <v>7</v>
      </c>
      <c r="P19" s="28"/>
    </row>
    <row r="20" spans="1:18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93"/>
      <c r="K20" s="63"/>
      <c r="L20" s="29"/>
      <c r="M20" s="29"/>
      <c r="N20" s="10"/>
      <c r="P20" s="28"/>
    </row>
    <row r="21" spans="1:18">
      <c r="A21" s="8" t="s">
        <v>25</v>
      </c>
      <c r="B21" s="6" t="s">
        <v>26</v>
      </c>
      <c r="C21" s="36">
        <v>31</v>
      </c>
      <c r="D21" s="39">
        <f>SUM(C21/C56*100)</f>
        <v>1.6811279826464207</v>
      </c>
      <c r="E21" s="28">
        <f>SUM(C21/C57*100000)</f>
        <v>24.048718048175012</v>
      </c>
      <c r="F21" s="41">
        <v>9</v>
      </c>
      <c r="G21" s="36">
        <v>12</v>
      </c>
      <c r="H21" s="39">
        <f>SUM(G21/G56*100)</f>
        <v>1.3230429988974641</v>
      </c>
      <c r="I21" s="28">
        <f>SUM(G21/G57*100000)</f>
        <v>19.142114246518528</v>
      </c>
      <c r="J21" s="163">
        <v>9</v>
      </c>
      <c r="K21" s="82">
        <f>C21-G21</f>
        <v>19</v>
      </c>
      <c r="L21" s="39">
        <f>SUM(K21/K56*100)</f>
        <v>2.0277481323372464</v>
      </c>
      <c r="M21" s="28">
        <f>SUM(K21/K57*100000)</f>
        <v>28.693971245620396</v>
      </c>
      <c r="N21" s="41">
        <v>9</v>
      </c>
      <c r="P21" s="28"/>
    </row>
    <row r="22" spans="1:18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93"/>
      <c r="K22" s="63"/>
      <c r="L22" s="29"/>
      <c r="M22" s="29"/>
      <c r="N22" s="10"/>
      <c r="P22" s="28"/>
    </row>
    <row r="23" spans="1:18">
      <c r="A23" s="8" t="s">
        <v>80</v>
      </c>
      <c r="B23" s="43"/>
      <c r="C23" s="40">
        <v>0</v>
      </c>
      <c r="D23" s="28">
        <f>SUM(C23/C56*100)</f>
        <v>0</v>
      </c>
      <c r="E23" s="28">
        <f>SUM(C23/C57*100000)</f>
        <v>0</v>
      </c>
      <c r="F23" s="41">
        <v>0</v>
      </c>
      <c r="G23" s="40">
        <v>0</v>
      </c>
      <c r="H23" s="28">
        <f>SUM(G23/G56*100)</f>
        <v>0</v>
      </c>
      <c r="I23" s="28">
        <f>SUM(G23/G57*100000)</f>
        <v>0</v>
      </c>
      <c r="J23" s="163">
        <v>0</v>
      </c>
      <c r="K23" s="82">
        <f>C23-G23</f>
        <v>0</v>
      </c>
      <c r="L23" s="28">
        <f>SUM(K23/K56*100)</f>
        <v>0</v>
      </c>
      <c r="M23" s="28">
        <f>SUM(K23/K57*100000)</f>
        <v>0</v>
      </c>
      <c r="N23" s="41">
        <v>0</v>
      </c>
      <c r="P23" s="28"/>
    </row>
    <row r="24" spans="1:18">
      <c r="A24" s="9"/>
      <c r="B24" s="44"/>
      <c r="C24" s="35"/>
      <c r="D24" s="29"/>
      <c r="E24" s="29"/>
      <c r="F24" s="10"/>
      <c r="G24" s="35"/>
      <c r="H24" s="29"/>
      <c r="I24" s="29"/>
      <c r="J24" s="193"/>
      <c r="K24" s="63"/>
      <c r="L24" s="29"/>
      <c r="M24" s="29"/>
      <c r="N24" s="10"/>
      <c r="P24" s="28"/>
    </row>
    <row r="25" spans="1:18">
      <c r="A25" s="8" t="s">
        <v>27</v>
      </c>
      <c r="B25" s="6" t="s">
        <v>28</v>
      </c>
      <c r="C25" s="36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163">
        <v>0</v>
      </c>
      <c r="K25" s="82">
        <f>C25-G25</f>
        <v>0</v>
      </c>
      <c r="L25" s="39">
        <f>SUM(K25/K56*100)</f>
        <v>0</v>
      </c>
      <c r="M25" s="28">
        <f>SUM(K25/K57*100000)</f>
        <v>0</v>
      </c>
      <c r="N25" s="41">
        <v>0</v>
      </c>
      <c r="P25" s="28"/>
    </row>
    <row r="26" spans="1:18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93"/>
      <c r="K26" s="63"/>
      <c r="L26" s="29"/>
      <c r="M26" s="29"/>
      <c r="N26" s="10"/>
      <c r="P26" s="28"/>
    </row>
    <row r="27" spans="1:18">
      <c r="A27" s="8" t="s">
        <v>29</v>
      </c>
      <c r="B27" s="6" t="s">
        <v>30</v>
      </c>
      <c r="C27" s="36">
        <v>847</v>
      </c>
      <c r="D27" s="39">
        <f>SUM(C27/C56*100)</f>
        <v>45.932754880694141</v>
      </c>
      <c r="E27" s="28">
        <f>SUM(C27/C57*100000)</f>
        <v>657.07303828400757</v>
      </c>
      <c r="F27" s="41">
        <v>1</v>
      </c>
      <c r="G27" s="36">
        <v>351</v>
      </c>
      <c r="H27" s="39">
        <f>SUM(G27/G56*100)</f>
        <v>38.699007717750824</v>
      </c>
      <c r="I27" s="28">
        <f>SUM(G27/G57*100000)</f>
        <v>559.90684171066687</v>
      </c>
      <c r="J27" s="163">
        <v>1</v>
      </c>
      <c r="K27" s="82">
        <f>C27-G27</f>
        <v>496</v>
      </c>
      <c r="L27" s="39">
        <f>SUM(K27/K56*100)</f>
        <v>52.934898612593386</v>
      </c>
      <c r="M27" s="28">
        <f>SUM(K27/K57*100000)</f>
        <v>749.06367041198507</v>
      </c>
      <c r="N27" s="41">
        <v>1</v>
      </c>
      <c r="P27" s="28"/>
    </row>
    <row r="28" spans="1:18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93"/>
      <c r="K28" s="63"/>
      <c r="L28" s="29"/>
      <c r="M28" s="29"/>
      <c r="N28" s="10"/>
      <c r="P28" s="28"/>
      <c r="R28" s="133"/>
    </row>
    <row r="29" spans="1:18">
      <c r="A29" s="8" t="s">
        <v>31</v>
      </c>
      <c r="B29" s="6" t="s">
        <v>32</v>
      </c>
      <c r="C29" s="36">
        <v>109</v>
      </c>
      <c r="D29" s="39">
        <f>SUM(C29/C56*100)</f>
        <v>5.9110629067245117</v>
      </c>
      <c r="E29" s="28">
        <f>SUM(C29/C57*100000)</f>
        <v>84.558395717776648</v>
      </c>
      <c r="F29" s="41">
        <v>4</v>
      </c>
      <c r="G29" s="36">
        <v>60</v>
      </c>
      <c r="H29" s="39">
        <f>SUM(G29/G56*100)</f>
        <v>6.6152149944873218</v>
      </c>
      <c r="I29" s="28">
        <f>SUM(G29/G57*100000)</f>
        <v>95.710571232592642</v>
      </c>
      <c r="J29" s="163">
        <v>3</v>
      </c>
      <c r="K29" s="82">
        <f>C29-G29</f>
        <v>49</v>
      </c>
      <c r="L29" s="39">
        <f>SUM(K29/K56*100)</f>
        <v>5.2294557097118464</v>
      </c>
      <c r="M29" s="28">
        <f>SUM(K29/K57*100000)</f>
        <v>74.000241633442073</v>
      </c>
      <c r="N29" s="41">
        <v>4</v>
      </c>
      <c r="P29" s="28"/>
    </row>
    <row r="30" spans="1:18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93"/>
      <c r="K30" s="63"/>
      <c r="L30" s="29"/>
      <c r="M30" s="29"/>
      <c r="N30" s="10"/>
      <c r="P30" s="28"/>
    </row>
    <row r="31" spans="1:18">
      <c r="A31" s="8" t="s">
        <v>33</v>
      </c>
      <c r="B31" s="6" t="s">
        <v>34</v>
      </c>
      <c r="C31" s="36">
        <v>110</v>
      </c>
      <c r="D31" s="39">
        <f>SUM(C31/C56*100)</f>
        <v>5.9652928416485906</v>
      </c>
      <c r="E31" s="28">
        <f>SUM(C31/C57*100000)</f>
        <v>85.334160816104884</v>
      </c>
      <c r="F31" s="41">
        <v>3</v>
      </c>
      <c r="G31" s="36">
        <v>59</v>
      </c>
      <c r="H31" s="39">
        <f>SUM(G31/G56*100)</f>
        <v>6.5049614112458656</v>
      </c>
      <c r="I31" s="28">
        <f>SUM(G31/G57*100000)</f>
        <v>94.115395045382769</v>
      </c>
      <c r="J31" s="163">
        <v>4</v>
      </c>
      <c r="K31" s="82">
        <f>C31-G31</f>
        <v>51</v>
      </c>
      <c r="L31" s="39">
        <f>SUM(K31/K56*100)</f>
        <v>5.4429028815368197</v>
      </c>
      <c r="M31" s="28">
        <f>SUM(K31/K57*100000)</f>
        <v>77.02065965929684</v>
      </c>
      <c r="N31" s="41">
        <v>3</v>
      </c>
      <c r="P31" s="28"/>
    </row>
    <row r="32" spans="1:18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93"/>
      <c r="K32" s="63"/>
      <c r="L32" s="29"/>
      <c r="M32" s="29"/>
      <c r="N32" s="10"/>
      <c r="P32" s="28"/>
    </row>
    <row r="33" spans="1:16">
      <c r="A33" s="8" t="s">
        <v>35</v>
      </c>
      <c r="B33" s="6" t="s">
        <v>36</v>
      </c>
      <c r="C33" s="36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163">
        <v>0</v>
      </c>
      <c r="K33" s="82">
        <f>C33-G33</f>
        <v>0</v>
      </c>
      <c r="L33" s="39">
        <f>SUM(K33/K56*100)</f>
        <v>0</v>
      </c>
      <c r="M33" s="28">
        <f>SUM(K33/K57*100000)</f>
        <v>0</v>
      </c>
      <c r="N33" s="41">
        <v>0</v>
      </c>
      <c r="P33" s="28"/>
    </row>
    <row r="34" spans="1:16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93"/>
      <c r="K34" s="63"/>
      <c r="L34" s="29"/>
      <c r="M34" s="29"/>
      <c r="N34" s="10"/>
      <c r="P34" s="28"/>
    </row>
    <row r="35" spans="1:16">
      <c r="A35" s="8" t="s">
        <v>38</v>
      </c>
      <c r="B35" s="6" t="s">
        <v>39</v>
      </c>
      <c r="C35" s="36">
        <v>2</v>
      </c>
      <c r="D35" s="39">
        <f>SUM(C35/C56*100)</f>
        <v>0.10845986984815618</v>
      </c>
      <c r="E35" s="28">
        <f>SUM(C35/C57*100000)</f>
        <v>1.5515301966564525</v>
      </c>
      <c r="F35" s="41">
        <v>14</v>
      </c>
      <c r="G35" s="36">
        <v>0</v>
      </c>
      <c r="H35" s="39">
        <f>SUM(G35/G56*100)</f>
        <v>0</v>
      </c>
      <c r="I35" s="28">
        <f>SUM(G35/G57*100000)</f>
        <v>0</v>
      </c>
      <c r="J35" s="163">
        <v>0</v>
      </c>
      <c r="K35" s="82">
        <f>C35-G35</f>
        <v>2</v>
      </c>
      <c r="L35" s="39">
        <f>SUM(K35/K56*100)</f>
        <v>0.21344717182497333</v>
      </c>
      <c r="M35" s="28">
        <f>SUM(K35/K57*100000)</f>
        <v>3.0204180258547786</v>
      </c>
      <c r="N35" s="41">
        <v>12</v>
      </c>
      <c r="P35" s="28"/>
    </row>
    <row r="36" spans="1:16">
      <c r="B36" s="6" t="s">
        <v>40</v>
      </c>
      <c r="C36" s="37"/>
      <c r="D36" s="39"/>
      <c r="E36" s="28"/>
      <c r="G36" s="37"/>
      <c r="H36" s="39"/>
      <c r="I36" s="28"/>
      <c r="J36" s="195"/>
      <c r="K36" s="64"/>
      <c r="L36" s="39"/>
      <c r="M36" s="28"/>
      <c r="P36" s="28"/>
    </row>
    <row r="37" spans="1:16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93"/>
      <c r="K37" s="63"/>
      <c r="L37" s="29"/>
      <c r="M37" s="29"/>
      <c r="N37" s="10"/>
      <c r="P37" s="28"/>
    </row>
    <row r="38" spans="1:16">
      <c r="A38" s="8" t="s">
        <v>42</v>
      </c>
      <c r="B38" s="6" t="s">
        <v>43</v>
      </c>
      <c r="C38" s="36">
        <v>34</v>
      </c>
      <c r="D38" s="39">
        <f>SUM(C38/C56*100)</f>
        <v>1.843817787418655</v>
      </c>
      <c r="E38" s="28">
        <f>SUM(C38/C57*100000)</f>
        <v>26.376013343159691</v>
      </c>
      <c r="F38" s="41">
        <v>8</v>
      </c>
      <c r="G38" s="36">
        <v>14</v>
      </c>
      <c r="H38" s="39">
        <f>SUM(G38/G56*100)</f>
        <v>1.5435501653803747</v>
      </c>
      <c r="I38" s="28">
        <f>SUM(G38/G57*100000)</f>
        <v>22.332466620938284</v>
      </c>
      <c r="J38" s="163">
        <v>7</v>
      </c>
      <c r="K38" s="82">
        <f>C38-G38</f>
        <v>20</v>
      </c>
      <c r="L38" s="39">
        <f>SUM(K38/K56*100)</f>
        <v>2.134471718249733</v>
      </c>
      <c r="M38" s="28">
        <f>SUM(K38/K57*100000)</f>
        <v>30.20418025854778</v>
      </c>
      <c r="N38" s="41">
        <v>8</v>
      </c>
      <c r="P38" s="28"/>
    </row>
    <row r="39" spans="1:16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93"/>
      <c r="K39" s="63"/>
      <c r="L39" s="29"/>
      <c r="M39" s="29"/>
      <c r="N39" s="10"/>
      <c r="P39" s="28"/>
    </row>
    <row r="40" spans="1:16">
      <c r="A40" s="8" t="s">
        <v>44</v>
      </c>
      <c r="B40" s="6" t="s">
        <v>45</v>
      </c>
      <c r="C40" s="36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163">
        <v>0</v>
      </c>
      <c r="K40" s="82">
        <f>C40-G40</f>
        <v>0</v>
      </c>
      <c r="L40" s="39">
        <f>SUM(K40/K56*100)</f>
        <v>0</v>
      </c>
      <c r="M40" s="28">
        <f>SUM(K40/K57*100000)</f>
        <v>0</v>
      </c>
      <c r="N40" s="41">
        <v>0</v>
      </c>
      <c r="P40" s="28"/>
    </row>
    <row r="41" spans="1:16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93"/>
      <c r="K41" s="63"/>
      <c r="L41" s="29"/>
      <c r="M41" s="29"/>
      <c r="N41" s="10"/>
      <c r="P41" s="28"/>
    </row>
    <row r="42" spans="1:16">
      <c r="A42" s="8" t="s">
        <v>47</v>
      </c>
      <c r="B42" s="6" t="s">
        <v>48</v>
      </c>
      <c r="C42" s="36">
        <v>3</v>
      </c>
      <c r="D42" s="39">
        <f>SUM(C42/C56*100)</f>
        <v>0.16268980477223427</v>
      </c>
      <c r="E42" s="28">
        <f>SUM(C42/C57*100000)</f>
        <v>2.3272952949846788</v>
      </c>
      <c r="F42" s="41">
        <v>13</v>
      </c>
      <c r="G42" s="36">
        <v>1</v>
      </c>
      <c r="H42" s="39">
        <f>SUM(G42/G56*100)</f>
        <v>0.11025358324145534</v>
      </c>
      <c r="I42" s="28">
        <f>SUM(G42/G57*100000)</f>
        <v>1.5951761872098771</v>
      </c>
      <c r="J42" s="163">
        <v>13</v>
      </c>
      <c r="K42" s="82">
        <f>C42-G42</f>
        <v>2</v>
      </c>
      <c r="L42" s="39">
        <f>SUM(K42/K56*100)</f>
        <v>0.21344717182497333</v>
      </c>
      <c r="M42" s="28">
        <f>SUM(K42/K57*100000)</f>
        <v>3.0204180258547786</v>
      </c>
      <c r="N42" s="41">
        <v>12</v>
      </c>
      <c r="P42" s="28"/>
    </row>
    <row r="43" spans="1:16">
      <c r="B43" s="6" t="s">
        <v>49</v>
      </c>
      <c r="C43" s="37"/>
      <c r="D43" s="39"/>
      <c r="E43" s="28"/>
      <c r="G43" s="37"/>
      <c r="H43" s="39"/>
      <c r="I43" s="28"/>
      <c r="J43" s="195"/>
      <c r="K43" s="64"/>
      <c r="L43" s="39"/>
      <c r="M43" s="28"/>
      <c r="P43" s="28"/>
    </row>
    <row r="44" spans="1:16">
      <c r="A44" s="9"/>
      <c r="B44" s="7" t="s">
        <v>50</v>
      </c>
      <c r="C44" s="35"/>
      <c r="D44" s="29"/>
      <c r="E44" s="29"/>
      <c r="F44" s="10"/>
      <c r="G44" s="35"/>
      <c r="H44" s="29"/>
      <c r="I44" s="29"/>
      <c r="J44" s="193"/>
      <c r="K44" s="63"/>
      <c r="L44" s="29"/>
      <c r="M44" s="29"/>
      <c r="N44" s="10"/>
      <c r="P44" s="28"/>
    </row>
    <row r="45" spans="1:16">
      <c r="A45" s="8" t="s">
        <v>51</v>
      </c>
      <c r="B45" s="6" t="s">
        <v>52</v>
      </c>
      <c r="C45" s="36">
        <v>4</v>
      </c>
      <c r="D45" s="39">
        <f>SUM(C45/C56*100)</f>
        <v>0.21691973969631237</v>
      </c>
      <c r="E45" s="28">
        <f>SUM(C45/C57*100000)</f>
        <v>3.1030603933129051</v>
      </c>
      <c r="F45" s="41">
        <v>12</v>
      </c>
      <c r="G45" s="36">
        <v>2</v>
      </c>
      <c r="H45" s="39">
        <f>SUM(G45/G56*100)</f>
        <v>0.22050716648291069</v>
      </c>
      <c r="I45" s="28">
        <f>SUM(G45/G57*100000)</f>
        <v>3.1903523744197542</v>
      </c>
      <c r="J45" s="163">
        <v>12</v>
      </c>
      <c r="K45" s="82">
        <f>C45-G45</f>
        <v>2</v>
      </c>
      <c r="L45" s="39">
        <f>SUM(K45/K56*100)</f>
        <v>0.21344717182497333</v>
      </c>
      <c r="M45" s="28">
        <f>SUM(K45/K57*100000)</f>
        <v>3.0204180258547786</v>
      </c>
      <c r="N45" s="41">
        <v>12</v>
      </c>
      <c r="P45" s="28"/>
    </row>
    <row r="46" spans="1:16">
      <c r="B46" s="6" t="s">
        <v>53</v>
      </c>
      <c r="C46" s="37"/>
      <c r="D46" s="39"/>
      <c r="E46" s="28"/>
      <c r="G46" s="37"/>
      <c r="H46" s="39"/>
      <c r="I46" s="28"/>
      <c r="J46" s="195"/>
      <c r="K46" s="64"/>
      <c r="L46" s="39"/>
      <c r="M46" s="28"/>
      <c r="P46" s="29"/>
    </row>
    <row r="47" spans="1:16">
      <c r="B47" s="6" t="s">
        <v>54</v>
      </c>
      <c r="C47" s="37"/>
      <c r="D47" s="39"/>
      <c r="E47" s="28"/>
      <c r="G47" s="37"/>
      <c r="H47" s="39"/>
      <c r="I47" s="28"/>
      <c r="J47" s="195"/>
      <c r="K47" s="64"/>
      <c r="L47" s="39"/>
      <c r="M47" s="28"/>
      <c r="P47" s="28"/>
    </row>
    <row r="48" spans="1:16">
      <c r="A48" s="9"/>
      <c r="B48" s="7" t="s">
        <v>55</v>
      </c>
      <c r="C48" s="35"/>
      <c r="D48" s="29"/>
      <c r="E48" s="29"/>
      <c r="F48" s="10"/>
      <c r="G48" s="35"/>
      <c r="H48" s="29"/>
      <c r="I48" s="29"/>
      <c r="J48" s="193"/>
      <c r="K48" s="63"/>
      <c r="L48" s="29"/>
      <c r="M48" s="29"/>
      <c r="N48" s="10"/>
      <c r="P48" s="28"/>
    </row>
    <row r="49" spans="1:16">
      <c r="A49" s="8" t="s">
        <v>56</v>
      </c>
      <c r="B49" s="6" t="s">
        <v>57</v>
      </c>
      <c r="C49" s="36">
        <v>17</v>
      </c>
      <c r="D49" s="39">
        <f>SUM(C49/C56*100)</f>
        <v>0.92190889370932749</v>
      </c>
      <c r="E49" s="28">
        <f>SUM(C49/C57*100000)</f>
        <v>13.188006671579846</v>
      </c>
      <c r="F49" s="41">
        <v>10</v>
      </c>
      <c r="G49" s="36">
        <v>8</v>
      </c>
      <c r="H49" s="39">
        <f>SUM(G49/G56*100)</f>
        <v>0.88202866593164275</v>
      </c>
      <c r="I49" s="28">
        <f>SUM(G49/G57*100000)</f>
        <v>12.761409497679017</v>
      </c>
      <c r="J49" s="163">
        <v>11</v>
      </c>
      <c r="K49" s="82">
        <f>C49-G49</f>
        <v>9</v>
      </c>
      <c r="L49" s="39">
        <f>SUM(K49/K56*100)</f>
        <v>0.96051227321237997</v>
      </c>
      <c r="M49" s="28">
        <f>SUM(K49/K57*100000)</f>
        <v>13.591881116346501</v>
      </c>
      <c r="N49" s="41">
        <v>10</v>
      </c>
      <c r="P49" s="28"/>
    </row>
    <row r="50" spans="1:16">
      <c r="B50" s="6" t="s">
        <v>58</v>
      </c>
      <c r="C50" s="37"/>
      <c r="D50" s="39"/>
      <c r="E50" s="28"/>
      <c r="G50" s="37"/>
      <c r="H50" s="39"/>
      <c r="I50" s="28"/>
      <c r="J50" s="195"/>
      <c r="K50" s="64"/>
      <c r="L50" s="39"/>
      <c r="M50" s="28"/>
      <c r="P50" s="29"/>
    </row>
    <row r="51" spans="1:16">
      <c r="B51" s="6" t="s">
        <v>59</v>
      </c>
      <c r="C51" s="37"/>
      <c r="D51" s="39"/>
      <c r="E51" s="28"/>
      <c r="G51" s="37"/>
      <c r="H51" s="39"/>
      <c r="I51" s="28"/>
      <c r="K51" s="64"/>
      <c r="L51" s="39"/>
      <c r="M51" s="28"/>
      <c r="P51" s="28"/>
    </row>
    <row r="52" spans="1:16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  <c r="P52" s="28"/>
    </row>
    <row r="53" spans="1:16">
      <c r="A53" s="8" t="s">
        <v>61</v>
      </c>
      <c r="B53" s="6" t="s">
        <v>62</v>
      </c>
      <c r="C53" s="36">
        <v>89</v>
      </c>
      <c r="D53" s="39">
        <f>SUM(C53/C56*100)</f>
        <v>4.8264642082429505</v>
      </c>
      <c r="E53" s="28">
        <f>SUM(C53/C57*100000)</f>
        <v>69.04309375121214</v>
      </c>
      <c r="F53" s="41">
        <v>5</v>
      </c>
      <c r="G53" s="36">
        <v>59</v>
      </c>
      <c r="H53" s="39">
        <f>SUM(G53/G56*100)</f>
        <v>6.5049614112458656</v>
      </c>
      <c r="I53" s="28">
        <f>SUM(G53/G57*100000)</f>
        <v>94.115395045382769</v>
      </c>
      <c r="J53" s="41">
        <v>4</v>
      </c>
      <c r="K53" s="82">
        <f>C53-G53</f>
        <v>30</v>
      </c>
      <c r="L53" s="39">
        <f>SUM(K53/K56*100)</f>
        <v>3.2017075773745995</v>
      </c>
      <c r="M53" s="28">
        <f>SUM(K53/K57*100000)</f>
        <v>45.306270387821677</v>
      </c>
      <c r="N53" s="41">
        <v>6</v>
      </c>
      <c r="P53" s="28"/>
    </row>
    <row r="54" spans="1:16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  <c r="P54" s="28"/>
    </row>
    <row r="55" spans="1:16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  <c r="P55" s="28"/>
    </row>
    <row r="56" spans="1:16">
      <c r="A56" s="13" t="s">
        <v>79</v>
      </c>
      <c r="B56" s="15"/>
      <c r="C56" s="38">
        <f>SUM(C9:C55)</f>
        <v>1844</v>
      </c>
      <c r="D56" s="27">
        <f>SUM(C56/C56*100)</f>
        <v>100</v>
      </c>
      <c r="E56" s="30">
        <f>SUM(C56/C57*100000)</f>
        <v>1430.5108413172491</v>
      </c>
      <c r="F56" s="12"/>
      <c r="G56" s="38">
        <f>SUM(G9:G55)</f>
        <v>907</v>
      </c>
      <c r="H56" s="27">
        <f>SUM(G56/G56*100)</f>
        <v>100</v>
      </c>
      <c r="I56" s="30">
        <f>SUM(G56/G57*100000)</f>
        <v>1446.8248017993587</v>
      </c>
      <c r="J56" s="12"/>
      <c r="K56" s="51">
        <f>SUM(K9:K55)</f>
        <v>937</v>
      </c>
      <c r="L56" s="27">
        <f>SUM(K56/K56*100)</f>
        <v>100</v>
      </c>
      <c r="M56" s="30">
        <f>SUM(K56/K57*100000)</f>
        <v>1415.0658451129636</v>
      </c>
      <c r="N56" s="12"/>
      <c r="P56" s="28"/>
    </row>
    <row r="57" spans="1:16">
      <c r="B57" s="17" t="s">
        <v>97</v>
      </c>
      <c r="C57" s="78">
        <v>128905</v>
      </c>
      <c r="G57" s="78">
        <v>62689</v>
      </c>
      <c r="K57" s="79">
        <v>66216</v>
      </c>
      <c r="P57" s="28"/>
    </row>
    <row r="59" spans="1:16">
      <c r="B59" s="17" t="s">
        <v>78</v>
      </c>
      <c r="C59" s="111">
        <v>1844</v>
      </c>
      <c r="E59" s="28"/>
      <c r="G59" s="111">
        <v>907</v>
      </c>
      <c r="K59" s="161">
        <v>937</v>
      </c>
    </row>
    <row r="60" spans="1:16">
      <c r="B60" s="31" t="s">
        <v>75</v>
      </c>
      <c r="C60" s="45"/>
      <c r="D60" s="45"/>
      <c r="E60" s="56"/>
    </row>
    <row r="62" spans="1:16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="110" zoomScaleNormal="11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83</v>
      </c>
      <c r="B1" s="165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33">
        <v>7</v>
      </c>
      <c r="D9" s="39">
        <f>SUM(C9/C56*100)</f>
        <v>0.26727758686521574</v>
      </c>
      <c r="E9" s="28">
        <f>SUM(C9/C57*100000)</f>
        <v>4.3670301699398602</v>
      </c>
      <c r="F9" s="41">
        <v>10</v>
      </c>
      <c r="G9" s="36">
        <v>5</v>
      </c>
      <c r="H9" s="39">
        <f>SUM(G9/G56*100)</f>
        <v>0.4095004095004095</v>
      </c>
      <c r="I9" s="28">
        <f>SUM(G9/G57*100000)</f>
        <v>6.4076276399425875</v>
      </c>
      <c r="J9" s="163">
        <v>10</v>
      </c>
      <c r="K9" s="82">
        <f>C9-G9</f>
        <v>2</v>
      </c>
      <c r="L9" s="39">
        <f>SUM(K9/K56*100)</f>
        <v>0.14306151645207438</v>
      </c>
      <c r="M9" s="28">
        <f>SUM(K9/K57*100000)</f>
        <v>2.4313153415998054</v>
      </c>
      <c r="N9" s="41">
        <v>13</v>
      </c>
    </row>
    <row r="10" spans="1:14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93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34">
        <v>648</v>
      </c>
      <c r="D11" s="30">
        <f>SUM(C11/C56*100)</f>
        <v>24.742268041237114</v>
      </c>
      <c r="E11" s="30">
        <f>SUM(C11/C57*100000)</f>
        <v>404.26222144586131</v>
      </c>
      <c r="F11" s="42">
        <v>2</v>
      </c>
      <c r="G11" s="34">
        <v>359</v>
      </c>
      <c r="H11" s="30">
        <f>SUM(G11/G56*100)</f>
        <v>29.4021294021294</v>
      </c>
      <c r="I11" s="30">
        <f>SUM(G11/G57*100000)</f>
        <v>460.06766454787777</v>
      </c>
      <c r="J11" s="194">
        <v>2</v>
      </c>
      <c r="K11" s="60">
        <f>SUM(C11-G11)</f>
        <v>289</v>
      </c>
      <c r="L11" s="30">
        <f>SUM(K11/K56*100)</f>
        <v>20.672389127324749</v>
      </c>
      <c r="M11" s="30">
        <f>SUM(K11/K57*100000)</f>
        <v>351.32506686117188</v>
      </c>
      <c r="N11" s="42">
        <v>2</v>
      </c>
    </row>
    <row r="12" spans="1:14">
      <c r="A12" s="8" t="s">
        <v>14</v>
      </c>
      <c r="B12" s="6" t="s">
        <v>15</v>
      </c>
      <c r="C12" s="36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163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37"/>
      <c r="D13" s="39"/>
      <c r="E13" s="28"/>
      <c r="G13" s="37"/>
      <c r="H13" s="39"/>
      <c r="I13" s="28"/>
      <c r="J13" s="195"/>
      <c r="K13" s="62"/>
      <c r="L13" s="39"/>
      <c r="M13" s="28"/>
    </row>
    <row r="14" spans="1:14">
      <c r="B14" s="6" t="s">
        <v>17</v>
      </c>
      <c r="C14" s="37"/>
      <c r="D14" s="39"/>
      <c r="E14" s="28"/>
      <c r="G14" s="37"/>
      <c r="H14" s="39"/>
      <c r="I14" s="28"/>
      <c r="J14" s="195"/>
      <c r="K14" s="62"/>
      <c r="L14" s="39"/>
      <c r="M14" s="28"/>
    </row>
    <row r="15" spans="1:14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93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36">
        <v>49</v>
      </c>
      <c r="D16" s="39">
        <f>SUM(C16/C56*100)</f>
        <v>1.8709431080565102</v>
      </c>
      <c r="E16" s="28">
        <f>SUM(C16/C57*100000)</f>
        <v>30.569211189579018</v>
      </c>
      <c r="F16" s="41">
        <v>7</v>
      </c>
      <c r="G16" s="36">
        <v>23</v>
      </c>
      <c r="H16" s="39">
        <f>SUM(G16/G56*100)</f>
        <v>1.8837018837018837</v>
      </c>
      <c r="I16" s="28">
        <f>SUM(G16/G57*100000)</f>
        <v>29.475087143735905</v>
      </c>
      <c r="J16" s="163">
        <v>6</v>
      </c>
      <c r="K16" s="61">
        <f>SUM(C16-G16)</f>
        <v>26</v>
      </c>
      <c r="L16" s="39">
        <f>SUM(K16/K56*100)</f>
        <v>1.8597997138769671</v>
      </c>
      <c r="M16" s="28">
        <f>SUM(K16/K57*100000)</f>
        <v>31.607099440797469</v>
      </c>
      <c r="N16" s="41">
        <v>7</v>
      </c>
    </row>
    <row r="17" spans="1:14">
      <c r="B17" s="6" t="s">
        <v>21</v>
      </c>
      <c r="C17" s="37"/>
      <c r="D17" s="39"/>
      <c r="E17" s="28"/>
      <c r="G17" s="37"/>
      <c r="H17" s="39"/>
      <c r="I17" s="28"/>
      <c r="J17" s="195"/>
      <c r="K17" s="62"/>
      <c r="L17" s="39"/>
      <c r="M17" s="28"/>
    </row>
    <row r="18" spans="1:14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93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36">
        <v>41</v>
      </c>
      <c r="D19" s="39">
        <f>SUM(C19/C56*100)</f>
        <v>1.5654830087819778</v>
      </c>
      <c r="E19" s="28">
        <f>SUM(C19/C57*100000)</f>
        <v>25.578319566790608</v>
      </c>
      <c r="F19" s="41">
        <v>8</v>
      </c>
      <c r="G19" s="36">
        <v>16</v>
      </c>
      <c r="H19" s="39">
        <f>SUM(G19/G56*100)</f>
        <v>1.3104013104013106</v>
      </c>
      <c r="I19" s="28">
        <f>SUM(G19/G57*100000)</f>
        <v>20.504408447816282</v>
      </c>
      <c r="J19" s="163">
        <v>9</v>
      </c>
      <c r="K19" s="61">
        <f>SUM(C19-G19)</f>
        <v>25</v>
      </c>
      <c r="L19" s="39">
        <f>SUM(K19/K56*100)</f>
        <v>1.7882689556509301</v>
      </c>
      <c r="M19" s="28">
        <f>SUM(K19/K57*100000)</f>
        <v>30.39144176999757</v>
      </c>
      <c r="N19" s="41">
        <v>8</v>
      </c>
    </row>
    <row r="20" spans="1:14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93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36">
        <v>34</v>
      </c>
      <c r="D21" s="39">
        <f>SUM(C21/C56*100)</f>
        <v>1.2982054219167622</v>
      </c>
      <c r="E21" s="28">
        <f>SUM(C21/C57*100000)</f>
        <v>21.211289396850745</v>
      </c>
      <c r="F21" s="41">
        <v>9</v>
      </c>
      <c r="G21" s="36">
        <v>18</v>
      </c>
      <c r="H21" s="39">
        <f>SUM(G21/G56*100)</f>
        <v>1.4742014742014742</v>
      </c>
      <c r="I21" s="28">
        <f>SUM(G21/G57*100000)</f>
        <v>23.067459503793316</v>
      </c>
      <c r="J21" s="163">
        <v>8</v>
      </c>
      <c r="K21" s="61">
        <f>SUM(C21-G21)</f>
        <v>16</v>
      </c>
      <c r="L21" s="39">
        <f>SUM(K21/K56*100)</f>
        <v>1.144492131616595</v>
      </c>
      <c r="M21" s="28">
        <f>SUM(K21/K57*100000)</f>
        <v>19.450522732798444</v>
      </c>
      <c r="N21" s="41">
        <v>9</v>
      </c>
    </row>
    <row r="22" spans="1:14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40">
        <v>0</v>
      </c>
      <c r="D23" s="28">
        <f>SUM(C23/C56*100)</f>
        <v>0</v>
      </c>
      <c r="E23" s="28">
        <f>SUM(C23/C57*100000)</f>
        <v>0</v>
      </c>
      <c r="F23" s="41">
        <v>0</v>
      </c>
      <c r="G23" s="40">
        <v>0</v>
      </c>
      <c r="H23" s="28">
        <f>SUM(G23/G56*100)</f>
        <v>0</v>
      </c>
      <c r="I23" s="28">
        <f>SUM(G23/G57*100000)</f>
        <v>0</v>
      </c>
      <c r="J23" s="41">
        <v>0</v>
      </c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35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36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36">
        <v>1291</v>
      </c>
      <c r="D27" s="39">
        <f>SUM(C27/C56*100)</f>
        <v>49.293623520427644</v>
      </c>
      <c r="E27" s="28">
        <f>SUM(C27/C57*100000)</f>
        <v>805.40513562747992</v>
      </c>
      <c r="F27" s="41">
        <v>1</v>
      </c>
      <c r="G27" s="36">
        <v>508</v>
      </c>
      <c r="H27" s="39">
        <f>SUM(G27/G56*100)</f>
        <v>41.605241605241602</v>
      </c>
      <c r="I27" s="28">
        <f>SUM(G27/G57*100000)</f>
        <v>651.01496821816693</v>
      </c>
      <c r="J27" s="41">
        <v>1</v>
      </c>
      <c r="K27" s="61">
        <f>SUM(C27-G27)</f>
        <v>783</v>
      </c>
      <c r="L27" s="39">
        <f>SUM(K27/K56*100)</f>
        <v>56.008583690987123</v>
      </c>
      <c r="M27" s="28">
        <f>SUM(K27/K57*100000)</f>
        <v>951.8599562363238</v>
      </c>
      <c r="N27" s="41">
        <v>1</v>
      </c>
    </row>
    <row r="28" spans="1:14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36">
        <v>222</v>
      </c>
      <c r="D29" s="39">
        <f>SUM(C29/C56*100)</f>
        <v>8.4765177548682704</v>
      </c>
      <c r="E29" s="28">
        <f>SUM(C29/C57*100000)</f>
        <v>138.49724253237841</v>
      </c>
      <c r="F29" s="41">
        <v>3</v>
      </c>
      <c r="G29" s="36">
        <v>124</v>
      </c>
      <c r="H29" s="39">
        <f>SUM(G29/G56*100)</f>
        <v>10.155610155610155</v>
      </c>
      <c r="I29" s="28">
        <f>SUM(G29/G57*100000)</f>
        <v>158.90916547057617</v>
      </c>
      <c r="J29" s="41">
        <v>3</v>
      </c>
      <c r="K29" s="61">
        <f>SUM(C29-G29)</f>
        <v>98</v>
      </c>
      <c r="L29" s="39">
        <f>SUM(K29/K56*100)</f>
        <v>7.0100143061516444</v>
      </c>
      <c r="M29" s="28">
        <f>SUM(K29/K57*100000)</f>
        <v>119.13445173839045</v>
      </c>
      <c r="N29" s="41">
        <v>3</v>
      </c>
    </row>
    <row r="30" spans="1:14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36">
        <v>103</v>
      </c>
      <c r="D31" s="39">
        <f>SUM(C31/C56*100)</f>
        <v>3.9327987781596025</v>
      </c>
      <c r="E31" s="28">
        <f>SUM(C31/C57*100000)</f>
        <v>64.257729643400793</v>
      </c>
      <c r="F31" s="41">
        <v>5</v>
      </c>
      <c r="G31" s="36">
        <v>63</v>
      </c>
      <c r="H31" s="39">
        <f>SUM(G31/G56*100)</f>
        <v>5.1597051597051591</v>
      </c>
      <c r="I31" s="28">
        <f>SUM(G31/G57*100000)</f>
        <v>80.736108263276606</v>
      </c>
      <c r="J31" s="41">
        <v>5</v>
      </c>
      <c r="K31" s="61">
        <f>SUM(C31-G31)</f>
        <v>40</v>
      </c>
      <c r="L31" s="39">
        <f>SUM(K31/K56*100)</f>
        <v>2.8612303290414878</v>
      </c>
      <c r="M31" s="28">
        <f>SUM(K31/K57*100000)</f>
        <v>48.626306831996111</v>
      </c>
      <c r="N31" s="41">
        <v>6</v>
      </c>
    </row>
    <row r="32" spans="1:14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36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36">
        <v>5</v>
      </c>
      <c r="D35" s="39">
        <f>SUM(C35/C56*100)</f>
        <v>0.19091256204658266</v>
      </c>
      <c r="E35" s="28">
        <f>SUM(C35/C57*100000)</f>
        <v>3.1193072642427575</v>
      </c>
      <c r="F35" s="163">
        <v>12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v>5</v>
      </c>
      <c r="L35" s="39">
        <f>SUM(K35/K56*100)</f>
        <v>0.35765379113018597</v>
      </c>
      <c r="M35" s="28">
        <f>SUM(K35/K57*100000)</f>
        <v>6.0782883539995138</v>
      </c>
      <c r="N35" s="41">
        <v>11</v>
      </c>
    </row>
    <row r="36" spans="1:14">
      <c r="B36" s="6" t="s">
        <v>40</v>
      </c>
      <c r="C36" s="37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36">
        <v>65</v>
      </c>
      <c r="D38" s="39">
        <f>SUM(C38/C56*100)</f>
        <v>2.4818633066055749</v>
      </c>
      <c r="E38" s="28">
        <f>SUM(C38/C57*100000)</f>
        <v>40.550994435155843</v>
      </c>
      <c r="F38" s="41">
        <v>6</v>
      </c>
      <c r="G38" s="36">
        <v>23</v>
      </c>
      <c r="H38" s="39">
        <f>SUM(G38/G56*100)</f>
        <v>1.8837018837018837</v>
      </c>
      <c r="I38" s="28">
        <f>SUM(G38/G57*100000)</f>
        <v>29.475087143735905</v>
      </c>
      <c r="J38" s="41">
        <v>6</v>
      </c>
      <c r="K38" s="61">
        <f>SUM(C38-G38)</f>
        <v>42</v>
      </c>
      <c r="L38" s="39">
        <f>SUM(K38/K56*100)</f>
        <v>3.0042918454935621</v>
      </c>
      <c r="M38" s="28">
        <f>SUM(K38/K57*100000)</f>
        <v>51.057622173595909</v>
      </c>
      <c r="N38" s="41">
        <v>5</v>
      </c>
    </row>
    <row r="39" spans="1:14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36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36">
        <v>4</v>
      </c>
      <c r="D42" s="39">
        <f>SUM(C42/C56*100)</f>
        <v>0.15273004963726614</v>
      </c>
      <c r="E42" s="28">
        <f>SUM(C42/C57*100000)</f>
        <v>2.4954458113942057</v>
      </c>
      <c r="F42" s="163">
        <v>13</v>
      </c>
      <c r="G42" s="36">
        <v>1</v>
      </c>
      <c r="H42" s="39">
        <f>SUM(G42/G56*100)</f>
        <v>8.1900081900081911E-2</v>
      </c>
      <c r="I42" s="28">
        <f>SUM(G42/G57*100000)</f>
        <v>1.2815255279885176</v>
      </c>
      <c r="J42" s="163">
        <v>11</v>
      </c>
      <c r="K42" s="61">
        <f>SUM(C42-G42)</f>
        <v>3</v>
      </c>
      <c r="L42" s="39">
        <f>SUM(K42/K56*100)</f>
        <v>0.21459227467811159</v>
      </c>
      <c r="M42" s="28">
        <f>SUM(K42/K57*100000)</f>
        <v>3.6469730123997079</v>
      </c>
      <c r="N42" s="41">
        <v>12</v>
      </c>
    </row>
    <row r="43" spans="1:14">
      <c r="B43" s="6" t="s">
        <v>49</v>
      </c>
      <c r="C43" s="37"/>
      <c r="D43" s="39"/>
      <c r="E43" s="28"/>
      <c r="F43" s="195"/>
      <c r="G43" s="37"/>
      <c r="H43" s="39"/>
      <c r="I43" s="28"/>
      <c r="J43" s="195"/>
      <c r="K43" s="64"/>
      <c r="L43" s="39"/>
      <c r="M43" s="28"/>
    </row>
    <row r="44" spans="1:14">
      <c r="A44" s="9"/>
      <c r="B44" s="7" t="s">
        <v>50</v>
      </c>
      <c r="C44" s="35"/>
      <c r="D44" s="29"/>
      <c r="E44" s="29"/>
      <c r="F44" s="193"/>
      <c r="G44" s="35"/>
      <c r="H44" s="29"/>
      <c r="I44" s="29"/>
      <c r="J44" s="193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36">
        <v>3</v>
      </c>
      <c r="D45" s="39">
        <f>SUM(C45/C56*100)</f>
        <v>0.11454753722794961</v>
      </c>
      <c r="E45" s="28">
        <f>SUM(C45/C57*100000)</f>
        <v>1.8715843585456542</v>
      </c>
      <c r="F45" s="163">
        <v>14</v>
      </c>
      <c r="G45" s="36">
        <v>1</v>
      </c>
      <c r="H45" s="39">
        <f>SUM(G45/G56*100)</f>
        <v>8.1900081900081911E-2</v>
      </c>
      <c r="I45" s="28">
        <f>SUM(G45/G57*100000)</f>
        <v>1.2815255279885176</v>
      </c>
      <c r="J45" s="163">
        <v>11</v>
      </c>
      <c r="K45" s="61">
        <f>SUM(C45-G45)</f>
        <v>2</v>
      </c>
      <c r="L45" s="39">
        <f>SUM(K45/K56*100)</f>
        <v>0.14306151645207438</v>
      </c>
      <c r="M45" s="28">
        <f>SUM(K45/K57*100000)</f>
        <v>2.4313153415998054</v>
      </c>
      <c r="N45" s="41">
        <v>13</v>
      </c>
    </row>
    <row r="46" spans="1:14">
      <c r="B46" s="6" t="s">
        <v>53</v>
      </c>
      <c r="C46" s="37"/>
      <c r="D46" s="39"/>
      <c r="E46" s="28"/>
      <c r="F46" s="195"/>
      <c r="G46" s="37"/>
      <c r="H46" s="39"/>
      <c r="I46" s="28"/>
      <c r="J46" s="195"/>
      <c r="K46" s="64"/>
      <c r="L46" s="39"/>
      <c r="M46" s="28"/>
    </row>
    <row r="47" spans="1:14">
      <c r="B47" s="6" t="s">
        <v>54</v>
      </c>
      <c r="C47" s="37"/>
      <c r="D47" s="39"/>
      <c r="E47" s="28"/>
      <c r="F47" s="195"/>
      <c r="G47" s="37"/>
      <c r="H47" s="39"/>
      <c r="I47" s="28"/>
      <c r="J47" s="195"/>
      <c r="K47" s="64"/>
      <c r="L47" s="39"/>
      <c r="M47" s="28"/>
    </row>
    <row r="48" spans="1:14">
      <c r="A48" s="9"/>
      <c r="B48" s="7" t="s">
        <v>55</v>
      </c>
      <c r="C48" s="35"/>
      <c r="D48" s="29"/>
      <c r="E48" s="29"/>
      <c r="F48" s="193"/>
      <c r="G48" s="35"/>
      <c r="H48" s="29"/>
      <c r="I48" s="29"/>
      <c r="J48" s="193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36">
        <v>7</v>
      </c>
      <c r="D49" s="39">
        <f>SUM(C49/C56*100)</f>
        <v>0.26727758686521574</v>
      </c>
      <c r="E49" s="28">
        <f>SUM(C49/C57*100000)</f>
        <v>4.3670301699398602</v>
      </c>
      <c r="F49" s="163">
        <v>10</v>
      </c>
      <c r="G49" s="36">
        <v>1</v>
      </c>
      <c r="H49" s="39">
        <f>SUM(G49/G56*100)</f>
        <v>8.1900081900081911E-2</v>
      </c>
      <c r="I49" s="28">
        <f>SUM(G49/G57*100000)</f>
        <v>1.2815255279885176</v>
      </c>
      <c r="J49" s="163">
        <v>11</v>
      </c>
      <c r="K49" s="61">
        <f>SUM(C49-G49)</f>
        <v>6</v>
      </c>
      <c r="L49" s="39">
        <f>SUM(K49/K56*100)</f>
        <v>0.42918454935622319</v>
      </c>
      <c r="M49" s="28">
        <f>SUM(K49/K57*100000)</f>
        <v>7.2939460247994159</v>
      </c>
      <c r="N49" s="41">
        <v>10</v>
      </c>
    </row>
    <row r="50" spans="1:14">
      <c r="B50" s="6" t="s">
        <v>58</v>
      </c>
      <c r="C50" s="37"/>
      <c r="D50" s="39"/>
      <c r="E50" s="28"/>
      <c r="F50" s="195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37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36">
        <v>140</v>
      </c>
      <c r="D53" s="39">
        <f>SUM(C53/C56*100)</f>
        <v>5.3455517373043149</v>
      </c>
      <c r="E53" s="28">
        <f>SUM(C53/C57*100000)</f>
        <v>87.340603398797185</v>
      </c>
      <c r="F53" s="41">
        <v>4</v>
      </c>
      <c r="G53" s="36">
        <v>79</v>
      </c>
      <c r="H53" s="39">
        <f>SUM(G53/G56*100)</f>
        <v>6.4701064701064697</v>
      </c>
      <c r="I53" s="28">
        <f>SUM(G53/G57*100000)</f>
        <v>101.24051671109289</v>
      </c>
      <c r="J53" s="41">
        <v>4</v>
      </c>
      <c r="K53" s="61">
        <f>SUM(C53-G53)</f>
        <v>61</v>
      </c>
      <c r="L53" s="39">
        <f>SUM(K53/K56*100)</f>
        <v>4.363376251788269</v>
      </c>
      <c r="M53" s="28">
        <f>SUM(K53/K57*100000)</f>
        <v>74.155117918794062</v>
      </c>
      <c r="N53" s="41">
        <v>4</v>
      </c>
    </row>
    <row r="54" spans="1:14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f>C9+C11+C12+C16+C19+C21+C23+C25+C27+C29+C31+C33+C35+C38+C40+C42+C45+C49+C53</f>
        <v>2619</v>
      </c>
      <c r="D56" s="27">
        <f>SUM(C56/C56*100)</f>
        <v>100</v>
      </c>
      <c r="E56" s="30">
        <f>SUM(C56/C57*100000)</f>
        <v>1633.893145010356</v>
      </c>
      <c r="F56" s="12"/>
      <c r="G56" s="38">
        <f>SUM(G9:G55)</f>
        <v>1221</v>
      </c>
      <c r="H56" s="27">
        <f>SUM(G56/G56*100)</f>
        <v>100</v>
      </c>
      <c r="I56" s="30">
        <f>SUM(G56/G57*100000)</f>
        <v>1564.7426696739801</v>
      </c>
      <c r="J56" s="12"/>
      <c r="K56" s="51">
        <f>SUM(K9:K55)</f>
        <v>1398</v>
      </c>
      <c r="L56" s="27">
        <f>SUM(K56/K56*100)</f>
        <v>100</v>
      </c>
      <c r="M56" s="30">
        <f>SUM(K56/K57*100000)</f>
        <v>1699.4894237782642</v>
      </c>
      <c r="N56" s="12"/>
    </row>
    <row r="57" spans="1:14">
      <c r="B57" s="17" t="s">
        <v>97</v>
      </c>
      <c r="C57" s="78">
        <v>160292</v>
      </c>
      <c r="G57" s="78">
        <v>78032</v>
      </c>
      <c r="K57" s="79">
        <v>82260</v>
      </c>
    </row>
    <row r="59" spans="1:14">
      <c r="B59" s="17" t="s">
        <v>78</v>
      </c>
      <c r="C59" s="81">
        <v>2619</v>
      </c>
      <c r="E59" s="28"/>
      <c r="G59" s="81">
        <v>1221</v>
      </c>
      <c r="K59" s="81">
        <v>1398</v>
      </c>
    </row>
    <row r="60" spans="1:14">
      <c r="B60" s="31" t="s">
        <v>75</v>
      </c>
      <c r="C60" s="45"/>
      <c r="D60" s="45"/>
      <c r="E60" s="56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34 K58 K60:K65 K36:K5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102</v>
      </c>
      <c r="B1" s="165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33">
        <v>14</v>
      </c>
      <c r="D9" s="39">
        <f>SUM(C9/C56*100)</f>
        <v>0.69067587567834243</v>
      </c>
      <c r="E9" s="28">
        <f>SUM(C9/C57*100000)</f>
        <v>11.490479317137229</v>
      </c>
      <c r="F9" s="41">
        <v>10</v>
      </c>
      <c r="G9" s="36">
        <v>5</v>
      </c>
      <c r="H9" s="39">
        <f>SUM(G9/G56*100)</f>
        <v>0.51706308169596693</v>
      </c>
      <c r="I9" s="28">
        <f>SUM(G9/G57*100000)</f>
        <v>8.4639604563767481</v>
      </c>
      <c r="J9" s="163">
        <v>11</v>
      </c>
      <c r="K9" s="58">
        <f>SUM(C9-G9)</f>
        <v>9</v>
      </c>
      <c r="L9" s="39">
        <f>SUM(K9/K56*100)</f>
        <v>0.84905660377358494</v>
      </c>
      <c r="M9" s="28">
        <f>SUM(K9/K57*100000)</f>
        <v>14.338973329509606</v>
      </c>
      <c r="N9" s="163">
        <v>10</v>
      </c>
    </row>
    <row r="10" spans="1:14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93"/>
      <c r="K10" s="59"/>
      <c r="L10" s="29"/>
      <c r="M10" s="29"/>
      <c r="N10" s="193"/>
    </row>
    <row r="11" spans="1:14">
      <c r="A11" s="11" t="s">
        <v>12</v>
      </c>
      <c r="B11" s="14" t="s">
        <v>13</v>
      </c>
      <c r="C11" s="34">
        <v>485</v>
      </c>
      <c r="D11" s="30">
        <f>SUM(C11/C56*100)</f>
        <v>23.926985693142573</v>
      </c>
      <c r="E11" s="30">
        <f>SUM(C11/C57*100000)</f>
        <v>398.06303348653972</v>
      </c>
      <c r="F11" s="42">
        <v>2</v>
      </c>
      <c r="G11" s="34">
        <v>280</v>
      </c>
      <c r="H11" s="30">
        <f>SUM(G11/G56*100)</f>
        <v>28.955532574974146</v>
      </c>
      <c r="I11" s="188">
        <f>SUM(G11/G57*100000)</f>
        <v>473.98178555709791</v>
      </c>
      <c r="J11" s="194">
        <v>2</v>
      </c>
      <c r="K11" s="60">
        <f>SUM(C11-G11)</f>
        <v>205</v>
      </c>
      <c r="L11" s="30">
        <f>SUM(K11/K56*100)</f>
        <v>19.339622641509436</v>
      </c>
      <c r="M11" s="30">
        <f>SUM(K11/K57*100000)</f>
        <v>326.60994806105214</v>
      </c>
      <c r="N11" s="194">
        <v>2</v>
      </c>
    </row>
    <row r="12" spans="1:14">
      <c r="A12" s="8" t="s">
        <v>14</v>
      </c>
      <c r="B12" s="6" t="s">
        <v>15</v>
      </c>
      <c r="C12" s="36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163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163">
        <v>0</v>
      </c>
    </row>
    <row r="13" spans="1:14">
      <c r="B13" s="6" t="s">
        <v>16</v>
      </c>
      <c r="C13" s="37"/>
      <c r="D13" s="39"/>
      <c r="E13" s="28"/>
      <c r="G13" s="37"/>
      <c r="H13" s="39"/>
      <c r="I13" s="28"/>
      <c r="J13" s="195"/>
      <c r="K13" s="62"/>
      <c r="L13" s="39"/>
      <c r="M13" s="28"/>
      <c r="N13" s="195"/>
    </row>
    <row r="14" spans="1:14">
      <c r="B14" s="6" t="s">
        <v>17</v>
      </c>
      <c r="C14" s="37"/>
      <c r="D14" s="39"/>
      <c r="E14" s="28"/>
      <c r="G14" s="37"/>
      <c r="H14" s="39"/>
      <c r="I14" s="28"/>
      <c r="J14" s="195"/>
      <c r="K14" s="62"/>
      <c r="L14" s="39"/>
      <c r="M14" s="28"/>
      <c r="N14" s="195"/>
    </row>
    <row r="15" spans="1:14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93"/>
      <c r="K15" s="59"/>
      <c r="L15" s="29"/>
      <c r="M15" s="29"/>
      <c r="N15" s="193"/>
    </row>
    <row r="16" spans="1:14">
      <c r="A16" s="8" t="s">
        <v>19</v>
      </c>
      <c r="B16" s="6" t="s">
        <v>20</v>
      </c>
      <c r="C16" s="36">
        <v>63</v>
      </c>
      <c r="D16" s="39">
        <f>SUM(C16/C56*100)</f>
        <v>3.1080414405525407</v>
      </c>
      <c r="E16" s="28">
        <f>SUM(C16/C57*100000)</f>
        <v>51.707156927117538</v>
      </c>
      <c r="F16" s="41">
        <v>6</v>
      </c>
      <c r="G16" s="36">
        <v>23</v>
      </c>
      <c r="H16" s="39">
        <f>SUM(G16/G56*100)</f>
        <v>2.3784901758014478</v>
      </c>
      <c r="I16" s="28">
        <f>SUM(G16/G57*100000)</f>
        <v>38.934218099333037</v>
      </c>
      <c r="J16" s="163">
        <v>6</v>
      </c>
      <c r="K16" s="61">
        <f>SUM(C16-G16)</f>
        <v>40</v>
      </c>
      <c r="L16" s="39">
        <f>SUM(K16/K56*100)</f>
        <v>3.7735849056603774</v>
      </c>
      <c r="M16" s="28">
        <f>SUM(K16/K57*100000)</f>
        <v>63.728770353376028</v>
      </c>
      <c r="N16" s="163">
        <v>5</v>
      </c>
    </row>
    <row r="17" spans="1:14">
      <c r="B17" s="6" t="s">
        <v>21</v>
      </c>
      <c r="C17" s="37"/>
      <c r="D17" s="39"/>
      <c r="E17" s="28"/>
      <c r="G17" s="37"/>
      <c r="H17" s="39"/>
      <c r="I17" s="28"/>
      <c r="J17" s="195"/>
      <c r="K17" s="62"/>
      <c r="L17" s="39"/>
      <c r="M17" s="28"/>
      <c r="N17" s="195"/>
    </row>
    <row r="18" spans="1:14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93"/>
      <c r="K18" s="59"/>
      <c r="L18" s="29"/>
      <c r="M18" s="29"/>
      <c r="N18" s="193"/>
    </row>
    <row r="19" spans="1:14">
      <c r="A19" s="8" t="s">
        <v>23</v>
      </c>
      <c r="B19" s="6" t="s">
        <v>24</v>
      </c>
      <c r="C19" s="36">
        <v>37</v>
      </c>
      <c r="D19" s="39">
        <f>SUM(C19/C56*100)</f>
        <v>1.8253576714356192</v>
      </c>
      <c r="E19" s="28">
        <f>SUM(C19/C57*100000)</f>
        <v>30.367695338148391</v>
      </c>
      <c r="F19" s="41">
        <v>8</v>
      </c>
      <c r="G19" s="36">
        <v>14</v>
      </c>
      <c r="H19" s="39">
        <f>SUM(G19/G56*100)</f>
        <v>1.4477766287487073</v>
      </c>
      <c r="I19" s="28">
        <f>SUM(G19/G57*100000)</f>
        <v>23.699089277854895</v>
      </c>
      <c r="J19" s="163">
        <v>8</v>
      </c>
      <c r="K19" s="61">
        <f>SUM(C19-G19)</f>
        <v>23</v>
      </c>
      <c r="L19" s="39">
        <f>SUM(K19/K56*100)</f>
        <v>2.1698113207547167</v>
      </c>
      <c r="M19" s="28">
        <f>SUM(K19/K57*100000)</f>
        <v>36.644042953191217</v>
      </c>
      <c r="N19" s="163">
        <v>7</v>
      </c>
    </row>
    <row r="20" spans="1:14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93"/>
      <c r="K20" s="63"/>
      <c r="L20" s="29"/>
      <c r="M20" s="29"/>
      <c r="N20" s="193"/>
    </row>
    <row r="21" spans="1:14">
      <c r="A21" s="8" t="s">
        <v>25</v>
      </c>
      <c r="B21" s="6" t="s">
        <v>26</v>
      </c>
      <c r="C21" s="36">
        <v>39</v>
      </c>
      <c r="D21" s="39">
        <f>SUM(C21/C56*100)</f>
        <v>1.9240256536753824</v>
      </c>
      <c r="E21" s="28">
        <f>SUM(C21/C57*100000)</f>
        <v>32.009192383453708</v>
      </c>
      <c r="F21" s="41">
        <v>7</v>
      </c>
      <c r="G21" s="36">
        <v>21</v>
      </c>
      <c r="H21" s="39">
        <f>SUM(G21/G56*100)</f>
        <v>2.1716649431230612</v>
      </c>
      <c r="I21" s="28">
        <f>SUM(G21/G57*100000)</f>
        <v>35.548633916782343</v>
      </c>
      <c r="J21" s="163">
        <v>7</v>
      </c>
      <c r="K21" s="61">
        <f>SUM(C21-G21)</f>
        <v>18</v>
      </c>
      <c r="L21" s="39">
        <f>SUM(K21/K56*100)</f>
        <v>1.6981132075471699</v>
      </c>
      <c r="M21" s="28">
        <f>SUM(K21/K57*100000)</f>
        <v>28.677946659019213</v>
      </c>
      <c r="N21" s="163">
        <v>9</v>
      </c>
    </row>
    <row r="22" spans="1:14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93"/>
      <c r="K22" s="63"/>
      <c r="L22" s="29"/>
      <c r="M22" s="29"/>
      <c r="N22" s="193"/>
    </row>
    <row r="23" spans="1:14">
      <c r="A23" s="8" t="s">
        <v>80</v>
      </c>
      <c r="B23" s="43"/>
      <c r="C23" s="40"/>
      <c r="D23" s="28">
        <f>SUM(C23/C56*100)</f>
        <v>0</v>
      </c>
      <c r="E23" s="28">
        <f>SUM(C23/C57*100000)</f>
        <v>0</v>
      </c>
      <c r="F23" s="41"/>
      <c r="G23" s="40">
        <v>0</v>
      </c>
      <c r="H23" s="28">
        <f>SUM(G23/G56*100)</f>
        <v>0</v>
      </c>
      <c r="I23" s="28">
        <f>SUM(G23/G57*100000)</f>
        <v>0</v>
      </c>
      <c r="J23" s="163">
        <v>0</v>
      </c>
      <c r="K23" s="61">
        <v>0</v>
      </c>
      <c r="L23" s="28">
        <f>SUM(K23/K56*100)</f>
        <v>0</v>
      </c>
      <c r="M23" s="28">
        <f>SUM(K23/K57*100000)</f>
        <v>0</v>
      </c>
      <c r="N23" s="163">
        <v>0</v>
      </c>
    </row>
    <row r="24" spans="1:14">
      <c r="A24" s="9"/>
      <c r="B24" s="44"/>
      <c r="C24" s="35"/>
      <c r="D24" s="29"/>
      <c r="E24" s="29"/>
      <c r="F24" s="10"/>
      <c r="G24" s="35"/>
      <c r="H24" s="29"/>
      <c r="I24" s="29"/>
      <c r="J24" s="193"/>
      <c r="K24" s="63"/>
      <c r="L24" s="29"/>
      <c r="M24" s="29"/>
      <c r="N24" s="193"/>
    </row>
    <row r="25" spans="1:14">
      <c r="A25" s="8" t="s">
        <v>27</v>
      </c>
      <c r="B25" s="6" t="s">
        <v>28</v>
      </c>
      <c r="C25" s="36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163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163">
        <v>0</v>
      </c>
    </row>
    <row r="26" spans="1:14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93"/>
      <c r="K26" s="63"/>
      <c r="L26" s="29"/>
      <c r="M26" s="29"/>
      <c r="N26" s="193"/>
    </row>
    <row r="27" spans="1:14">
      <c r="A27" s="8" t="s">
        <v>29</v>
      </c>
      <c r="B27" s="6" t="s">
        <v>30</v>
      </c>
      <c r="C27" s="36">
        <v>1018</v>
      </c>
      <c r="D27" s="39">
        <f>SUM(C27/C56*100)</f>
        <v>50.222002960039468</v>
      </c>
      <c r="E27" s="28">
        <f>SUM(C27/C57*100000)</f>
        <v>835.5219960604071</v>
      </c>
      <c r="F27" s="41">
        <v>1</v>
      </c>
      <c r="G27" s="36">
        <v>426</v>
      </c>
      <c r="H27" s="39">
        <f>SUM(G27/G56*100)</f>
        <v>44.053774560496379</v>
      </c>
      <c r="I27" s="28">
        <f>SUM(G27/G57*100000)</f>
        <v>721.12943088329882</v>
      </c>
      <c r="J27" s="163">
        <v>1</v>
      </c>
      <c r="K27" s="61">
        <f>SUM(C27-G27)</f>
        <v>592</v>
      </c>
      <c r="L27" s="39">
        <f>SUM(K27/K56*100)</f>
        <v>55.849056603773583</v>
      </c>
      <c r="M27" s="28">
        <f>SUM(K27/K57*100000)</f>
        <v>943.18580122996525</v>
      </c>
      <c r="N27" s="163">
        <v>1</v>
      </c>
    </row>
    <row r="28" spans="1:14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93"/>
      <c r="K28" s="63"/>
      <c r="L28" s="29"/>
      <c r="M28" s="29"/>
      <c r="N28" s="193"/>
    </row>
    <row r="29" spans="1:14">
      <c r="A29" s="8" t="s">
        <v>31</v>
      </c>
      <c r="B29" s="6" t="s">
        <v>32</v>
      </c>
      <c r="C29" s="36">
        <v>119</v>
      </c>
      <c r="D29" s="39">
        <f>SUM(C29/C56*100)</f>
        <v>5.8707449432659109</v>
      </c>
      <c r="E29" s="28">
        <f>SUM(C29/C57*100000)</f>
        <v>97.66907419566644</v>
      </c>
      <c r="F29" s="41">
        <v>4</v>
      </c>
      <c r="G29" s="36">
        <v>69</v>
      </c>
      <c r="H29" s="39">
        <f>SUM(G29/G56*100)</f>
        <v>7.1354705274043431</v>
      </c>
      <c r="I29" s="28">
        <f>SUM(G29/G57*100000)</f>
        <v>116.80265429799913</v>
      </c>
      <c r="J29" s="163">
        <v>3</v>
      </c>
      <c r="K29" s="61">
        <f>SUM(C29-G29)</f>
        <v>50</v>
      </c>
      <c r="L29" s="39">
        <f>SUM(K29/K56*100)</f>
        <v>4.716981132075472</v>
      </c>
      <c r="M29" s="28">
        <f>SUM(K29/K57*100000)</f>
        <v>79.660962941720044</v>
      </c>
      <c r="N29" s="163">
        <v>4</v>
      </c>
    </row>
    <row r="30" spans="1:14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93"/>
      <c r="K30" s="63"/>
      <c r="L30" s="29"/>
      <c r="M30" s="29"/>
      <c r="N30" s="193"/>
    </row>
    <row r="31" spans="1:14">
      <c r="A31" s="8" t="s">
        <v>33</v>
      </c>
      <c r="B31" s="6" t="s">
        <v>34</v>
      </c>
      <c r="C31" s="36">
        <v>69</v>
      </c>
      <c r="D31" s="39">
        <f>SUM(C31/C56*100)</f>
        <v>3.4040453872718306</v>
      </c>
      <c r="E31" s="28">
        <f>SUM(C31/C57*100000)</f>
        <v>56.631648063033488</v>
      </c>
      <c r="F31" s="41">
        <v>5</v>
      </c>
      <c r="G31" s="36">
        <v>39</v>
      </c>
      <c r="H31" s="39">
        <f>SUM(G31/G56*100)</f>
        <v>4.0330920372285419</v>
      </c>
      <c r="I31" s="28">
        <f>SUM(G31/G57*100000)</f>
        <v>66.018891559738634</v>
      </c>
      <c r="J31" s="163">
        <v>5</v>
      </c>
      <c r="K31" s="61">
        <f>SUM(C31-G31)</f>
        <v>30</v>
      </c>
      <c r="L31" s="39">
        <f>SUM(K31/K56*100)</f>
        <v>2.8301886792452833</v>
      </c>
      <c r="M31" s="28">
        <f>SUM(K31/K57*100000)</f>
        <v>47.796577765032026</v>
      </c>
      <c r="N31" s="163">
        <v>6</v>
      </c>
    </row>
    <row r="32" spans="1:14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93"/>
      <c r="K32" s="63"/>
      <c r="L32" s="29"/>
      <c r="M32" s="29"/>
      <c r="N32" s="193"/>
    </row>
    <row r="33" spans="1:14">
      <c r="A33" s="8" t="s">
        <v>35</v>
      </c>
      <c r="B33" s="6" t="s">
        <v>36</v>
      </c>
      <c r="C33" s="36">
        <v>1</v>
      </c>
      <c r="D33" s="39">
        <f>SUM(C33/C56*100)</f>
        <v>4.9333991119881605E-2</v>
      </c>
      <c r="E33" s="28">
        <f>SUM(C33/C57*100000)</f>
        <v>0.8207485226526593</v>
      </c>
      <c r="F33" s="163">
        <v>15</v>
      </c>
      <c r="G33" s="36">
        <v>1</v>
      </c>
      <c r="H33" s="39">
        <f>SUM(G33/G56*100)</f>
        <v>0.10341261633919339</v>
      </c>
      <c r="I33" s="28">
        <f>SUM(G33/G57*100000)</f>
        <v>1.6927920912753494</v>
      </c>
      <c r="J33" s="163">
        <v>13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163">
        <v>0</v>
      </c>
    </row>
    <row r="34" spans="1:14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93"/>
      <c r="K34" s="63"/>
      <c r="L34" s="29"/>
      <c r="M34" s="29"/>
      <c r="N34" s="193"/>
    </row>
    <row r="35" spans="1:14">
      <c r="A35" s="8" t="s">
        <v>38</v>
      </c>
      <c r="B35" s="6" t="s">
        <v>39</v>
      </c>
      <c r="C35" s="36">
        <v>2</v>
      </c>
      <c r="D35" s="39">
        <f>SUM(C35/C56*100)</f>
        <v>9.8667982239763211E-2</v>
      </c>
      <c r="E35" s="28">
        <f>SUM(C35/C57*100000)</f>
        <v>1.6414970453053186</v>
      </c>
      <c r="F35" s="41">
        <v>13</v>
      </c>
      <c r="G35" s="36">
        <v>0</v>
      </c>
      <c r="H35" s="39">
        <f>SUM(G35/G56*100)</f>
        <v>0</v>
      </c>
      <c r="I35" s="28">
        <f>SUM(G35/G57*100000)</f>
        <v>0</v>
      </c>
      <c r="J35" s="163">
        <v>0</v>
      </c>
      <c r="K35" s="61">
        <f>SUM(C35-G35)</f>
        <v>2</v>
      </c>
      <c r="L35" s="39">
        <f>SUM(K35/K56*100)</f>
        <v>0.18867924528301888</v>
      </c>
      <c r="M35" s="28">
        <f>SUM(K35/K57*100000)</f>
        <v>3.1864385176688015</v>
      </c>
      <c r="N35" s="163">
        <v>12</v>
      </c>
    </row>
    <row r="36" spans="1:14">
      <c r="B36" s="6" t="s">
        <v>40</v>
      </c>
      <c r="C36" s="37"/>
      <c r="D36" s="39"/>
      <c r="E36" s="28"/>
      <c r="G36" s="37"/>
      <c r="H36" s="39"/>
      <c r="I36" s="28"/>
      <c r="J36" s="195"/>
      <c r="K36" s="64"/>
      <c r="L36" s="39"/>
      <c r="M36" s="28"/>
      <c r="N36" s="195"/>
    </row>
    <row r="37" spans="1:14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93"/>
      <c r="K37" s="63"/>
      <c r="L37" s="29"/>
      <c r="M37" s="29"/>
      <c r="N37" s="193"/>
    </row>
    <row r="38" spans="1:14">
      <c r="A38" s="8" t="s">
        <v>42</v>
      </c>
      <c r="B38" s="6" t="s">
        <v>43</v>
      </c>
      <c r="C38" s="36">
        <v>33</v>
      </c>
      <c r="D38" s="39">
        <f>SUM(C38/C56*100)</f>
        <v>1.6280217069560927</v>
      </c>
      <c r="E38" s="28">
        <f>SUM(C38/C57*100000)</f>
        <v>27.084701247537755</v>
      </c>
      <c r="F38" s="41">
        <v>9</v>
      </c>
      <c r="G38" s="36">
        <v>10</v>
      </c>
      <c r="H38" s="39">
        <f>SUM(G38/G56*100)</f>
        <v>1.0341261633919339</v>
      </c>
      <c r="I38" s="28">
        <f>SUM(G38/G57*100000)</f>
        <v>16.927920912753496</v>
      </c>
      <c r="J38" s="163">
        <v>9</v>
      </c>
      <c r="K38" s="61">
        <f>SUM(C38-G38)</f>
        <v>23</v>
      </c>
      <c r="L38" s="39">
        <f>SUM(K38/K56*100)</f>
        <v>2.1698113207547167</v>
      </c>
      <c r="M38" s="28">
        <f>SUM(K38/K57*100000)</f>
        <v>36.644042953191217</v>
      </c>
      <c r="N38" s="163">
        <v>7</v>
      </c>
    </row>
    <row r="39" spans="1:14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93"/>
      <c r="K39" s="63"/>
      <c r="L39" s="29"/>
      <c r="M39" s="29"/>
      <c r="N39" s="193"/>
    </row>
    <row r="40" spans="1:14">
      <c r="A40" s="8" t="s">
        <v>44</v>
      </c>
      <c r="B40" s="6" t="s">
        <v>45</v>
      </c>
      <c r="C40" s="36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163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163">
        <v>0</v>
      </c>
    </row>
    <row r="41" spans="1:14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93"/>
      <c r="K41" s="63"/>
      <c r="L41" s="29"/>
      <c r="M41" s="29"/>
      <c r="N41" s="193"/>
    </row>
    <row r="42" spans="1:14">
      <c r="A42" s="8" t="s">
        <v>47</v>
      </c>
      <c r="B42" s="6" t="s">
        <v>48</v>
      </c>
      <c r="C42" s="36">
        <v>2</v>
      </c>
      <c r="D42" s="39">
        <f>SUM(C42/C56*100)</f>
        <v>9.8667982239763211E-2</v>
      </c>
      <c r="E42" s="28">
        <f>SUM(C42/C57*100000)</f>
        <v>1.6414970453053186</v>
      </c>
      <c r="F42" s="41">
        <v>13</v>
      </c>
      <c r="G42" s="36">
        <v>0</v>
      </c>
      <c r="H42" s="39">
        <f>SUM(G42/G56*100)</f>
        <v>0</v>
      </c>
      <c r="I42" s="28">
        <f>SUM(G42/G57*100000)</f>
        <v>0</v>
      </c>
      <c r="J42" s="163">
        <v>0</v>
      </c>
      <c r="K42" s="61">
        <f>SUM(C42-G42)</f>
        <v>2</v>
      </c>
      <c r="L42" s="39">
        <f>SUM(K42/K56*100)</f>
        <v>0.18867924528301888</v>
      </c>
      <c r="M42" s="28">
        <f>SUM(K42/K57*100000)</f>
        <v>3.1864385176688015</v>
      </c>
      <c r="N42" s="163">
        <v>12</v>
      </c>
    </row>
    <row r="43" spans="1:14">
      <c r="B43" s="6" t="s">
        <v>49</v>
      </c>
      <c r="C43" s="37"/>
      <c r="D43" s="39"/>
      <c r="E43" s="28"/>
      <c r="G43" s="37"/>
      <c r="H43" s="39"/>
      <c r="I43" s="28"/>
      <c r="J43" s="195"/>
      <c r="K43" s="64"/>
      <c r="L43" s="39"/>
      <c r="M43" s="28"/>
      <c r="N43" s="195"/>
    </row>
    <row r="44" spans="1:14">
      <c r="A44" s="9"/>
      <c r="B44" s="7" t="s">
        <v>50</v>
      </c>
      <c r="C44" s="35"/>
      <c r="D44" s="29"/>
      <c r="E44" s="29"/>
      <c r="F44" s="10"/>
      <c r="G44" s="35"/>
      <c r="H44" s="29"/>
      <c r="I44" s="29"/>
      <c r="J44" s="193"/>
      <c r="K44" s="63"/>
      <c r="L44" s="29"/>
      <c r="M44" s="29"/>
      <c r="N44" s="193"/>
    </row>
    <row r="45" spans="1:14">
      <c r="A45" s="8" t="s">
        <v>51</v>
      </c>
      <c r="B45" s="6" t="s">
        <v>52</v>
      </c>
      <c r="C45" s="36">
        <v>4</v>
      </c>
      <c r="D45" s="39">
        <f>SUM(C45/C56*100)</f>
        <v>0.19733596447952642</v>
      </c>
      <c r="E45" s="28">
        <f>SUM(C45/C57*100000)</f>
        <v>3.2829940906106372</v>
      </c>
      <c r="F45" s="41">
        <v>12</v>
      </c>
      <c r="G45" s="36">
        <v>3</v>
      </c>
      <c r="H45" s="39">
        <f>SUM(G45/G56*100)</f>
        <v>0.31023784901758011</v>
      </c>
      <c r="I45" s="28">
        <f>SUM(G45/G57*100000)</f>
        <v>5.0783762738260485</v>
      </c>
      <c r="J45" s="163">
        <v>12</v>
      </c>
      <c r="K45" s="61">
        <f>SUM(C45-G45)</f>
        <v>1</v>
      </c>
      <c r="L45" s="39">
        <f>SUM(K45/K56*100)</f>
        <v>9.4339622641509441E-2</v>
      </c>
      <c r="M45" s="28">
        <f>SUM(K45/K57*100000)</f>
        <v>1.5932192588344007</v>
      </c>
      <c r="N45" s="163">
        <v>14</v>
      </c>
    </row>
    <row r="46" spans="1:14">
      <c r="B46" s="6" t="s">
        <v>53</v>
      </c>
      <c r="C46" s="37"/>
      <c r="D46" s="39"/>
      <c r="E46" s="28"/>
      <c r="G46" s="37"/>
      <c r="H46" s="39"/>
      <c r="I46" s="28"/>
      <c r="J46" s="195"/>
      <c r="K46" s="64"/>
      <c r="L46" s="39"/>
      <c r="M46" s="28"/>
      <c r="N46" s="195"/>
    </row>
    <row r="47" spans="1:14">
      <c r="B47" s="6" t="s">
        <v>54</v>
      </c>
      <c r="C47" s="37"/>
      <c r="D47" s="39"/>
      <c r="E47" s="28"/>
      <c r="G47" s="37"/>
      <c r="H47" s="39"/>
      <c r="I47" s="28"/>
      <c r="J47" s="195"/>
      <c r="K47" s="64"/>
      <c r="L47" s="39"/>
      <c r="M47" s="28"/>
      <c r="N47" s="195"/>
    </row>
    <row r="48" spans="1:14">
      <c r="A48" s="9"/>
      <c r="B48" s="7" t="s">
        <v>55</v>
      </c>
      <c r="C48" s="35"/>
      <c r="D48" s="29"/>
      <c r="E48" s="29"/>
      <c r="F48" s="10"/>
      <c r="G48" s="35"/>
      <c r="H48" s="29"/>
      <c r="I48" s="29"/>
      <c r="J48" s="193"/>
      <c r="K48" s="63"/>
      <c r="L48" s="29"/>
      <c r="M48" s="29"/>
      <c r="N48" s="193"/>
    </row>
    <row r="49" spans="1:14">
      <c r="A49" s="8" t="s">
        <v>56</v>
      </c>
      <c r="B49" s="6" t="s">
        <v>57</v>
      </c>
      <c r="C49" s="36">
        <v>13</v>
      </c>
      <c r="D49" s="39">
        <f>SUM(C49/C56*100)</f>
        <v>0.64134188455846086</v>
      </c>
      <c r="E49" s="28">
        <f>SUM(C49/C57*100000)</f>
        <v>10.66973079448457</v>
      </c>
      <c r="F49" s="41">
        <v>11</v>
      </c>
      <c r="G49" s="36">
        <v>7</v>
      </c>
      <c r="H49" s="39">
        <f>SUM(G49/G56*100)</f>
        <v>0.72388831437435364</v>
      </c>
      <c r="I49" s="28">
        <f>SUM(G49/G57*100000)</f>
        <v>11.849544638927448</v>
      </c>
      <c r="J49" s="163">
        <v>10</v>
      </c>
      <c r="K49" s="61">
        <f>SUM(C49-G49)</f>
        <v>6</v>
      </c>
      <c r="L49" s="39">
        <f>SUM(K49/K56*100)</f>
        <v>0.56603773584905659</v>
      </c>
      <c r="M49" s="28">
        <f>SUM(K49/K57*100000)</f>
        <v>9.5593155530064049</v>
      </c>
      <c r="N49" s="163">
        <v>11</v>
      </c>
    </row>
    <row r="50" spans="1:14">
      <c r="B50" s="6" t="s">
        <v>58</v>
      </c>
      <c r="C50" s="37"/>
      <c r="D50" s="39"/>
      <c r="E50" s="28"/>
      <c r="G50" s="37"/>
      <c r="H50" s="39"/>
      <c r="I50" s="28"/>
      <c r="J50" s="195"/>
      <c r="K50" s="64"/>
      <c r="L50" s="39"/>
      <c r="M50" s="28"/>
      <c r="N50" s="195"/>
    </row>
    <row r="51" spans="1:14">
      <c r="B51" s="6" t="s">
        <v>59</v>
      </c>
      <c r="C51" s="37"/>
      <c r="D51" s="39"/>
      <c r="E51" s="28"/>
      <c r="G51" s="37"/>
      <c r="H51" s="39"/>
      <c r="I51" s="28"/>
      <c r="J51" s="195"/>
      <c r="K51" s="64"/>
      <c r="L51" s="39"/>
      <c r="M51" s="28"/>
      <c r="N51" s="195"/>
    </row>
    <row r="52" spans="1:14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93"/>
      <c r="K52" s="63"/>
      <c r="L52" s="29"/>
      <c r="M52" s="29"/>
      <c r="N52" s="193"/>
    </row>
    <row r="53" spans="1:14">
      <c r="A53" s="8" t="s">
        <v>61</v>
      </c>
      <c r="B53" s="6" t="s">
        <v>62</v>
      </c>
      <c r="C53" s="36">
        <v>128</v>
      </c>
      <c r="D53" s="39">
        <f>SUM(C53/C56*100)</f>
        <v>6.3147508633448455</v>
      </c>
      <c r="E53" s="28">
        <f>SUM(C53/C57*100000)</f>
        <v>105.05581089954039</v>
      </c>
      <c r="F53" s="41">
        <v>3</v>
      </c>
      <c r="G53" s="36">
        <v>69</v>
      </c>
      <c r="H53" s="39">
        <f>SUM(G53/G56*100)</f>
        <v>7.1354705274043431</v>
      </c>
      <c r="I53" s="28">
        <f>SUM(G53/G57*100000)</f>
        <v>116.80265429799913</v>
      </c>
      <c r="J53" s="163">
        <v>3</v>
      </c>
      <c r="K53" s="61">
        <v>59</v>
      </c>
      <c r="L53" s="39">
        <f>SUM(K53/K56*100)</f>
        <v>5.5660377358490569</v>
      </c>
      <c r="M53" s="28">
        <v>94</v>
      </c>
      <c r="N53" s="163">
        <v>3</v>
      </c>
    </row>
    <row r="54" spans="1:14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f>SUM(C9:C55)</f>
        <v>2027</v>
      </c>
      <c r="D56" s="27">
        <f>SUM(C56/C56*100)</f>
        <v>100</v>
      </c>
      <c r="E56" s="30">
        <f>SUM(C56/C57*100000)</f>
        <v>1663.6572554169404</v>
      </c>
      <c r="F56" s="12"/>
      <c r="G56" s="38">
        <f>SUM(G9:G55)</f>
        <v>967</v>
      </c>
      <c r="H56" s="27">
        <f>SUM(G56/G56*100)</f>
        <v>100</v>
      </c>
      <c r="I56" s="30">
        <f>SUM(G56/G57*100000)</f>
        <v>1636.9299522632632</v>
      </c>
      <c r="J56" s="12"/>
      <c r="K56" s="51">
        <f>SUM(K9:K55)</f>
        <v>1060</v>
      </c>
      <c r="L56" s="27">
        <f>SUM(K56/K56*100)</f>
        <v>100</v>
      </c>
      <c r="M56" s="30">
        <f>SUM(K56/K57*100000)</f>
        <v>1688.812414364465</v>
      </c>
      <c r="N56" s="12"/>
    </row>
    <row r="57" spans="1:14">
      <c r="B57" s="17" t="s">
        <v>97</v>
      </c>
      <c r="C57" s="78">
        <v>121840</v>
      </c>
      <c r="G57" s="78">
        <v>59074</v>
      </c>
      <c r="K57" s="79">
        <v>62766</v>
      </c>
    </row>
    <row r="59" spans="1:14">
      <c r="B59" s="17" t="s">
        <v>78</v>
      </c>
      <c r="C59" s="81">
        <v>2027</v>
      </c>
      <c r="E59" s="28"/>
      <c r="G59" s="81">
        <v>967</v>
      </c>
      <c r="K59" s="81">
        <f>C59-G59</f>
        <v>1060</v>
      </c>
    </row>
    <row r="60" spans="1:14">
      <c r="B60" s="31" t="s">
        <v>75</v>
      </c>
      <c r="C60" s="45"/>
      <c r="D60" s="45"/>
      <c r="E60" s="56"/>
      <c r="M60" s="28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2 K54:K5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164" t="s">
        <v>84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  <c r="Q6" s="16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  <c r="Q7" s="16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Q8" s="16"/>
    </row>
    <row r="9" spans="1:18">
      <c r="A9" s="8" t="s">
        <v>10</v>
      </c>
      <c r="B9" s="6" t="s">
        <v>11</v>
      </c>
      <c r="C9" s="69">
        <v>22</v>
      </c>
      <c r="D9" s="39">
        <f>SUM(C9/C56*100)</f>
        <v>0.92983939137785288</v>
      </c>
      <c r="E9" s="28">
        <f>SUM(C9/C57*100000)</f>
        <v>12.799702116023481</v>
      </c>
      <c r="F9" s="41">
        <v>10</v>
      </c>
      <c r="G9" s="36">
        <v>13</v>
      </c>
      <c r="H9" s="39">
        <f>SUM(G9/G56*100)</f>
        <v>1.1304347826086958</v>
      </c>
      <c r="I9" s="28">
        <f>SUM(G9/G57*100000)</f>
        <v>15.550053229028361</v>
      </c>
      <c r="J9" s="41">
        <v>10</v>
      </c>
      <c r="K9" s="58">
        <v>9</v>
      </c>
      <c r="L9" s="39">
        <f>SUM(K9/K56*100)</f>
        <v>0.74013157894736836</v>
      </c>
      <c r="M9" s="28">
        <f>SUM(K9/K57*100000)</f>
        <v>10.195065588255284</v>
      </c>
      <c r="N9" s="41">
        <v>10</v>
      </c>
      <c r="R9" s="32"/>
    </row>
    <row r="10" spans="1:18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R10" s="32"/>
    </row>
    <row r="11" spans="1:18">
      <c r="A11" s="11" t="s">
        <v>12</v>
      </c>
      <c r="B11" s="14" t="s">
        <v>13</v>
      </c>
      <c r="C11" s="70">
        <v>620</v>
      </c>
      <c r="D11" s="30">
        <f>SUM(C11/C56*100)</f>
        <v>26.204564666103124</v>
      </c>
      <c r="E11" s="30">
        <f>SUM(C11/C57*100000)</f>
        <v>360.71887781520724</v>
      </c>
      <c r="F11" s="42">
        <v>2</v>
      </c>
      <c r="G11" s="34">
        <v>362</v>
      </c>
      <c r="H11" s="30">
        <f>SUM(G11/G56*100)</f>
        <v>31.478260869565215</v>
      </c>
      <c r="I11" s="30">
        <f>SUM(G11/G57*100000)</f>
        <v>433.00917453140511</v>
      </c>
      <c r="J11" s="42">
        <v>2</v>
      </c>
      <c r="K11" s="60">
        <f>SUM(C11-G11)</f>
        <v>258</v>
      </c>
      <c r="L11" s="30">
        <f>SUM(K11/K56*100)</f>
        <v>21.217105263157894</v>
      </c>
      <c r="M11" s="30">
        <f>SUM(K11/K57*100000)</f>
        <v>292.25854686331814</v>
      </c>
      <c r="N11" s="42">
        <v>2</v>
      </c>
      <c r="R11" s="32"/>
    </row>
    <row r="12" spans="1:18">
      <c r="A12" s="8" t="s">
        <v>14</v>
      </c>
      <c r="B12" s="6" t="s">
        <v>15</v>
      </c>
      <c r="C12" s="71">
        <v>1</v>
      </c>
      <c r="D12" s="39">
        <f>SUM(C12/C56*100)</f>
        <v>4.2265426880811495E-2</v>
      </c>
      <c r="E12" s="28">
        <f>SUM(C12/C57*100000)</f>
        <v>0.58180464163743095</v>
      </c>
      <c r="F12" s="196">
        <v>14</v>
      </c>
      <c r="G12" s="36">
        <v>1</v>
      </c>
      <c r="H12" s="39">
        <f>SUM(G12/G56*100)</f>
        <v>8.6956521739130432E-2</v>
      </c>
      <c r="I12" s="28">
        <f>SUM(G12/G57*100000)</f>
        <v>1.1961579406944893</v>
      </c>
      <c r="J12" s="163">
        <v>13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  <c r="Q12" s="32"/>
      <c r="R12" s="32"/>
    </row>
    <row r="13" spans="1:18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  <c r="R13" s="32"/>
    </row>
    <row r="14" spans="1:18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R14" s="32"/>
    </row>
    <row r="15" spans="1:18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R15" s="32"/>
    </row>
    <row r="16" spans="1:18">
      <c r="A16" s="8" t="s">
        <v>19</v>
      </c>
      <c r="B16" s="6" t="s">
        <v>20</v>
      </c>
      <c r="C16" s="71">
        <v>49</v>
      </c>
      <c r="D16" s="39">
        <f>SUM(C16/C56*100)</f>
        <v>2.0710059171597637</v>
      </c>
      <c r="E16" s="28">
        <f>SUM(C16/C57*100000)</f>
        <v>28.508427440234119</v>
      </c>
      <c r="F16" s="41">
        <v>6</v>
      </c>
      <c r="G16" s="36">
        <v>18</v>
      </c>
      <c r="H16" s="39">
        <f>SUM(G16/G56*100)</f>
        <v>1.5652173913043479</v>
      </c>
      <c r="I16" s="28">
        <f>SUM(G16/G57*100000)</f>
        <v>21.530842932500807</v>
      </c>
      <c r="J16" s="41">
        <v>8</v>
      </c>
      <c r="K16" s="61">
        <f>SUM(C16-G16)</f>
        <v>31</v>
      </c>
      <c r="L16" s="39">
        <f>SUM(K16/K56*100)</f>
        <v>2.549342105263158</v>
      </c>
      <c r="M16" s="28">
        <f>SUM(K16/K57*100000)</f>
        <v>35.116337026212648</v>
      </c>
      <c r="N16" s="41">
        <v>6</v>
      </c>
      <c r="R16" s="32"/>
    </row>
    <row r="17" spans="1:18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  <c r="Q17" s="32"/>
      <c r="R17" s="32"/>
    </row>
    <row r="18" spans="1:18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R18" s="32"/>
    </row>
    <row r="19" spans="1:18">
      <c r="A19" s="8" t="s">
        <v>23</v>
      </c>
      <c r="B19" s="6" t="s">
        <v>24</v>
      </c>
      <c r="C19" s="71">
        <v>30</v>
      </c>
      <c r="D19" s="39">
        <f>SUM(C19/C56*100)</f>
        <v>1.2679628064243449</v>
      </c>
      <c r="E19" s="28">
        <f>SUM(C19/C57*100000)</f>
        <v>17.454139249122932</v>
      </c>
      <c r="F19" s="41">
        <v>9</v>
      </c>
      <c r="G19" s="36">
        <v>15</v>
      </c>
      <c r="H19" s="39">
        <f>SUM(G19/G56*100)</f>
        <v>1.3043478260869565</v>
      </c>
      <c r="I19" s="28">
        <f>SUM(G19/G57*100000)</f>
        <v>17.942369110417342</v>
      </c>
      <c r="J19" s="41">
        <v>9</v>
      </c>
      <c r="K19" s="61">
        <f>SUM(C19-G19)</f>
        <v>15</v>
      </c>
      <c r="L19" s="39">
        <f>SUM(K19/K56*100)</f>
        <v>1.2335526315789473</v>
      </c>
      <c r="M19" s="28">
        <f>SUM(K19/K57*100000)</f>
        <v>16.991775980425473</v>
      </c>
      <c r="N19" s="41">
        <v>9</v>
      </c>
      <c r="P19" s="133"/>
      <c r="R19" s="32"/>
    </row>
    <row r="20" spans="1:18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R20" s="32"/>
    </row>
    <row r="21" spans="1:18">
      <c r="A21" s="8" t="s">
        <v>25</v>
      </c>
      <c r="B21" s="6" t="s">
        <v>26</v>
      </c>
      <c r="C21" s="71">
        <v>39</v>
      </c>
      <c r="D21" s="39">
        <f>SUM(C21/C56*100)</f>
        <v>1.6483516483516485</v>
      </c>
      <c r="E21" s="28">
        <f>SUM(C21/C57*100000)</f>
        <v>22.69038102385981</v>
      </c>
      <c r="F21" s="41">
        <v>8</v>
      </c>
      <c r="G21" s="36">
        <v>21</v>
      </c>
      <c r="H21" s="39">
        <f>SUM(G21/G56*100)</f>
        <v>1.8260869565217392</v>
      </c>
      <c r="I21" s="28">
        <f>SUM(G21/G57*100000)</f>
        <v>25.119316754584275</v>
      </c>
      <c r="J21" s="41">
        <v>6</v>
      </c>
      <c r="K21" s="61">
        <f>SUM(C21-G21)</f>
        <v>18</v>
      </c>
      <c r="L21" s="39">
        <f>SUM(K21/K56*100)</f>
        <v>1.4802631578947367</v>
      </c>
      <c r="M21" s="28">
        <f>SUM(K21/K57*100000)</f>
        <v>20.390131176510568</v>
      </c>
      <c r="N21" s="41">
        <v>8</v>
      </c>
      <c r="R21" s="32"/>
    </row>
    <row r="22" spans="1:18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R22" s="32"/>
    </row>
    <row r="23" spans="1:18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41">
        <v>0</v>
      </c>
      <c r="G23" s="40"/>
      <c r="H23" s="28">
        <f>SUM(G23/G56*100)</f>
        <v>0</v>
      </c>
      <c r="I23" s="28">
        <f>SUM(G23/G57*100000)</f>
        <v>0</v>
      </c>
      <c r="J23" s="163">
        <v>0</v>
      </c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  <c r="R23" s="32"/>
    </row>
    <row r="24" spans="1:18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R24" s="32"/>
    </row>
    <row r="25" spans="1:18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  <c r="R25" s="32"/>
    </row>
    <row r="26" spans="1:18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R26" s="32"/>
    </row>
    <row r="27" spans="1:18">
      <c r="A27" s="8" t="s">
        <v>29</v>
      </c>
      <c r="B27" s="6" t="s">
        <v>30</v>
      </c>
      <c r="C27" s="71">
        <v>1183</v>
      </c>
      <c r="D27" s="39">
        <f>SUM(C27/C56*100)</f>
        <v>50</v>
      </c>
      <c r="E27" s="28">
        <f>SUM(C27/C57*100000)</f>
        <v>688.27489105708082</v>
      </c>
      <c r="F27" s="41">
        <v>1</v>
      </c>
      <c r="G27" s="36">
        <v>473</v>
      </c>
      <c r="H27" s="39">
        <f>SUM(G27/G56*100)</f>
        <v>41.130434782608695</v>
      </c>
      <c r="I27" s="28">
        <f>SUM(G27/G57*100000)</f>
        <v>565.78270594849346</v>
      </c>
      <c r="J27" s="41">
        <v>1</v>
      </c>
      <c r="K27" s="61">
        <f>SUM(C27-G27)</f>
        <v>710</v>
      </c>
      <c r="L27" s="39">
        <f>SUM(K27/K56*100)</f>
        <v>58.38815789473685</v>
      </c>
      <c r="M27" s="28">
        <f>SUM(K27/K57*100000)</f>
        <v>804.27739640680579</v>
      </c>
      <c r="N27" s="41">
        <v>1</v>
      </c>
      <c r="R27" s="32"/>
    </row>
    <row r="28" spans="1:18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  <c r="R28" s="32"/>
    </row>
    <row r="29" spans="1:18">
      <c r="A29" s="8" t="s">
        <v>31</v>
      </c>
      <c r="B29" s="6" t="s">
        <v>32</v>
      </c>
      <c r="C29" s="71">
        <v>139</v>
      </c>
      <c r="D29" s="39">
        <f>SUM(C29/C56*100)</f>
        <v>5.8748943364327983</v>
      </c>
      <c r="E29" s="28">
        <f>SUM(C29/C57*100000)</f>
        <v>80.87084518760291</v>
      </c>
      <c r="F29" s="41">
        <v>3</v>
      </c>
      <c r="G29" s="36">
        <v>76</v>
      </c>
      <c r="H29" s="39">
        <f>SUM(G29/G56*100)</f>
        <v>6.6086956521739122</v>
      </c>
      <c r="I29" s="28">
        <f>SUM(G29/G57*100000)</f>
        <v>90.908003492781191</v>
      </c>
      <c r="J29" s="41">
        <v>4</v>
      </c>
      <c r="K29" s="61">
        <f>SUM(C29-G29)</f>
        <v>63</v>
      </c>
      <c r="L29" s="39">
        <f>SUM(K29/K56*100)</f>
        <v>5.1809210526315788</v>
      </c>
      <c r="M29" s="28">
        <f>SUM(K29/K57*100000)</f>
        <v>71.365459117786983</v>
      </c>
      <c r="N29" s="41">
        <v>3</v>
      </c>
      <c r="R29" s="32"/>
    </row>
    <row r="30" spans="1:18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  <c r="R30" s="32"/>
    </row>
    <row r="31" spans="1:18">
      <c r="A31" s="8" t="s">
        <v>33</v>
      </c>
      <c r="B31" s="6" t="s">
        <v>34</v>
      </c>
      <c r="C31" s="71">
        <v>105</v>
      </c>
      <c r="D31" s="39">
        <f>SUM(C31/C56*100)</f>
        <v>4.4378698224852071</v>
      </c>
      <c r="E31" s="28">
        <f>SUM(C31/C57*100000)</f>
        <v>61.089487371930247</v>
      </c>
      <c r="F31" s="41">
        <v>5</v>
      </c>
      <c r="G31" s="36">
        <v>66</v>
      </c>
      <c r="H31" s="39">
        <f>SUM(G31/G56*100)</f>
        <v>5.7391304347826084</v>
      </c>
      <c r="I31" s="28">
        <f>SUM(G31/G57*100000)</f>
        <v>78.946424085836284</v>
      </c>
      <c r="J31" s="41">
        <v>5</v>
      </c>
      <c r="K31" s="61">
        <f>SUM(C31-G31)</f>
        <v>39</v>
      </c>
      <c r="L31" s="39">
        <f>SUM(K31/K56*100)</f>
        <v>3.2072368421052633</v>
      </c>
      <c r="M31" s="28">
        <f>SUM(K31/K57*100000)</f>
        <v>44.178617549106235</v>
      </c>
      <c r="N31" s="41">
        <v>5</v>
      </c>
      <c r="R31" s="32"/>
    </row>
    <row r="32" spans="1:18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  <c r="R32" s="32"/>
    </row>
    <row r="33" spans="1:18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  <c r="R33" s="32"/>
    </row>
    <row r="34" spans="1:18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  <c r="R34" s="32"/>
    </row>
    <row r="35" spans="1:18">
      <c r="A35" s="8" t="s">
        <v>38</v>
      </c>
      <c r="B35" s="6" t="s">
        <v>39</v>
      </c>
      <c r="C35" s="71">
        <v>4</v>
      </c>
      <c r="D35" s="39">
        <f>SUM(C35/C56*100)</f>
        <v>0.16906170752324598</v>
      </c>
      <c r="E35" s="28">
        <f>SUM(C35/C57*100000)</f>
        <v>2.3272185665497238</v>
      </c>
      <c r="F35" s="41">
        <v>12</v>
      </c>
      <c r="G35" s="36">
        <v>1</v>
      </c>
      <c r="H35" s="39">
        <f>SUM(G35/G56*100)</f>
        <v>8.6956521739130432E-2</v>
      </c>
      <c r="I35" s="28">
        <f>SUM(G35/G57*100000)</f>
        <v>1.1961579406944893</v>
      </c>
      <c r="J35" s="163">
        <v>13</v>
      </c>
      <c r="K35" s="61">
        <f>SUM(C35-G35)</f>
        <v>3</v>
      </c>
      <c r="L35" s="39">
        <f>SUM(K35/K56*100)</f>
        <v>0.24671052631578946</v>
      </c>
      <c r="M35" s="28">
        <f>SUM(K35/K57*100000)</f>
        <v>3.3983551960850948</v>
      </c>
      <c r="N35" s="41">
        <v>11</v>
      </c>
      <c r="R35" s="32"/>
    </row>
    <row r="36" spans="1:18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8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8">
      <c r="A38" s="8" t="s">
        <v>42</v>
      </c>
      <c r="B38" s="6" t="s">
        <v>43</v>
      </c>
      <c r="C38" s="71">
        <v>43</v>
      </c>
      <c r="D38" s="39">
        <f>SUM(C38/C56*100)</f>
        <v>1.8174133558748946</v>
      </c>
      <c r="E38" s="28">
        <f>SUM(C38/C57*100000)</f>
        <v>25.017599590409528</v>
      </c>
      <c r="F38" s="41">
        <v>7</v>
      </c>
      <c r="G38" s="36">
        <v>19</v>
      </c>
      <c r="H38" s="39">
        <f>SUM(G38/G56*100)</f>
        <v>1.652173913043478</v>
      </c>
      <c r="I38" s="28">
        <f>SUM(G38/G57*100000)</f>
        <v>22.727000873195298</v>
      </c>
      <c r="J38" s="41">
        <v>7</v>
      </c>
      <c r="K38" s="61">
        <f>SUM(C38-G38)</f>
        <v>24</v>
      </c>
      <c r="L38" s="39">
        <f>SUM(K38/K56*100)</f>
        <v>1.9736842105263157</v>
      </c>
      <c r="M38" s="28">
        <f>SUM(K38/K57*100000)</f>
        <v>27.186841568680759</v>
      </c>
      <c r="N38" s="41">
        <v>7</v>
      </c>
      <c r="Q38" s="32"/>
    </row>
    <row r="39" spans="1:18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8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8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8">
      <c r="A42" s="8" t="s">
        <v>47</v>
      </c>
      <c r="B42" s="6" t="s">
        <v>48</v>
      </c>
      <c r="C42" s="71">
        <v>3</v>
      </c>
      <c r="D42" s="39">
        <f>SUM(C42/C56*100)</f>
        <v>0.12679628064243448</v>
      </c>
      <c r="E42" s="28">
        <f>SUM(C42/C57*100000)</f>
        <v>1.7454139249122931</v>
      </c>
      <c r="F42" s="41">
        <v>13</v>
      </c>
      <c r="G42" s="36">
        <v>3</v>
      </c>
      <c r="H42" s="39">
        <f>SUM(G42/G56*100)</f>
        <v>0.26086956521739135</v>
      </c>
      <c r="I42" s="28">
        <f>SUM(G42/G57*100000)</f>
        <v>3.588473822083468</v>
      </c>
      <c r="J42" s="163">
        <v>12</v>
      </c>
      <c r="K42" s="61">
        <f>SUM(C42-G42)</f>
        <v>0</v>
      </c>
      <c r="L42" s="39">
        <f>SUM(K42/K56*100)</f>
        <v>0</v>
      </c>
      <c r="M42" s="28">
        <f>SUM(K42/K57*100000)</f>
        <v>0</v>
      </c>
      <c r="N42" s="41">
        <v>0</v>
      </c>
    </row>
    <row r="43" spans="1:18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8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8">
      <c r="A45" s="8" t="s">
        <v>51</v>
      </c>
      <c r="B45" s="6" t="s">
        <v>52</v>
      </c>
      <c r="C45" s="71">
        <v>1</v>
      </c>
      <c r="D45" s="39">
        <f>SUM(C45/C56*100)</f>
        <v>4.2265426880811495E-2</v>
      </c>
      <c r="E45" s="28">
        <f>SUM(C45/C57*100000)</f>
        <v>0.58180464163743095</v>
      </c>
      <c r="F45" s="41">
        <v>14</v>
      </c>
      <c r="G45" s="36">
        <v>0</v>
      </c>
      <c r="H45" s="39">
        <f>SUM(G45/G56*100)</f>
        <v>0</v>
      </c>
      <c r="I45" s="197">
        <v>0</v>
      </c>
      <c r="J45" s="163">
        <v>0</v>
      </c>
      <c r="K45" s="61">
        <f>SUM(C45-G45)</f>
        <v>1</v>
      </c>
      <c r="L45" s="39">
        <f>SUM(K45/K56*100)</f>
        <v>8.223684210526315E-2</v>
      </c>
      <c r="M45" s="28">
        <f>SUM(K45/K57*100000)</f>
        <v>1.1327850653616982</v>
      </c>
      <c r="N45" s="41">
        <v>12</v>
      </c>
    </row>
    <row r="46" spans="1:18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8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8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6</v>
      </c>
      <c r="D49" s="39">
        <f>SUM(C49/C56*100)</f>
        <v>0.25359256128486896</v>
      </c>
      <c r="E49" s="28">
        <f>SUM(C49/C57*100000)</f>
        <v>3.4908278498245862</v>
      </c>
      <c r="F49" s="41">
        <v>11</v>
      </c>
      <c r="G49" s="36">
        <v>5</v>
      </c>
      <c r="H49" s="39">
        <f>SUM(G49/G56*100)</f>
        <v>0.43478260869565216</v>
      </c>
      <c r="I49" s="28">
        <f>SUM(G49/G57*100000)</f>
        <v>5.9807897034724471</v>
      </c>
      <c r="J49" s="163">
        <v>11</v>
      </c>
      <c r="K49" s="61">
        <f>SUM(C49-G49)</f>
        <v>1</v>
      </c>
      <c r="L49" s="39">
        <f>SUM(K49/K56*100)</f>
        <v>8.223684210526315E-2</v>
      </c>
      <c r="M49" s="28">
        <f>SUM(K49/K57*100000)</f>
        <v>1.1327850653616982</v>
      </c>
      <c r="N49" s="41">
        <v>12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121</v>
      </c>
      <c r="D53" s="39">
        <f>SUM(C53/C56*100)</f>
        <v>5.1141166525781916</v>
      </c>
      <c r="E53" s="28">
        <f>SUM(C53/C57*100000)</f>
        <v>70.39836163812916</v>
      </c>
      <c r="F53" s="41">
        <v>4</v>
      </c>
      <c r="G53" s="36">
        <v>77</v>
      </c>
      <c r="H53" s="39">
        <f>SUM(G53/G56*100)</f>
        <v>6.695652173913043</v>
      </c>
      <c r="I53" s="28">
        <f>SUM(G53/G57*100000)</f>
        <v>92.104161433475667</v>
      </c>
      <c r="J53" s="41">
        <v>3</v>
      </c>
      <c r="K53" s="61">
        <f>SUM(C53-G53)</f>
        <v>44</v>
      </c>
      <c r="L53" s="39">
        <f>SUM(K53/K56*100)</f>
        <v>3.6184210526315792</v>
      </c>
      <c r="M53" s="28">
        <f>SUM(K53/K57*100000)</f>
        <v>49.842542875914724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2366</v>
      </c>
      <c r="D56" s="27">
        <f>SUM(C56/C56*100)</f>
        <v>100</v>
      </c>
      <c r="E56" s="30">
        <f>SUM(C56/C57*100000)</f>
        <v>1376.5497821141616</v>
      </c>
      <c r="F56" s="12"/>
      <c r="G56" s="38">
        <f>SUM(G9:G55)</f>
        <v>1150</v>
      </c>
      <c r="H56" s="27">
        <f>SUM(G56/G56*100)</f>
        <v>100</v>
      </c>
      <c r="I56" s="30">
        <f>SUM(G56/G57*100000)</f>
        <v>1375.5816317986628</v>
      </c>
      <c r="J56" s="12"/>
      <c r="K56" s="51">
        <f>SUM(K9:K55)</f>
        <v>1216</v>
      </c>
      <c r="L56" s="27">
        <f>SUM(K56/K56*100)</f>
        <v>100</v>
      </c>
      <c r="M56" s="30">
        <f>SUM(K56/K57*100000)</f>
        <v>1377.4666394798251</v>
      </c>
      <c r="N56" s="12"/>
    </row>
    <row r="57" spans="1:14">
      <c r="B57" s="17" t="s">
        <v>97</v>
      </c>
      <c r="C57" s="78">
        <v>171879</v>
      </c>
      <c r="G57" s="78">
        <v>83601</v>
      </c>
      <c r="K57" s="79">
        <v>88278</v>
      </c>
    </row>
    <row r="59" spans="1:14">
      <c r="B59" s="17" t="s">
        <v>78</v>
      </c>
      <c r="C59" s="81">
        <v>2366</v>
      </c>
      <c r="E59" s="28"/>
      <c r="G59" s="81">
        <v>1150</v>
      </c>
      <c r="K59" s="81">
        <v>1216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10:K5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zoomScale="96" zoomScaleNormal="96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164" t="s">
        <v>85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5</v>
      </c>
      <c r="D9" s="39">
        <f>SUM(C9/C56*100)</f>
        <v>0.30750307503075031</v>
      </c>
      <c r="E9" s="28">
        <f>SUM(C9/C57*100000)</f>
        <v>4.4501010172930924</v>
      </c>
      <c r="F9" s="41">
        <v>11</v>
      </c>
      <c r="G9" s="36">
        <v>4</v>
      </c>
      <c r="H9" s="39">
        <f>SUM(G9/G56*100)</f>
        <v>0.50505050505050508</v>
      </c>
      <c r="I9" s="28">
        <f>SUM(G9/G57*100000)</f>
        <v>7.338506980754766</v>
      </c>
      <c r="J9" s="41">
        <v>10</v>
      </c>
      <c r="K9" s="58">
        <f>SUM(C9-G9)</f>
        <v>1</v>
      </c>
      <c r="L9" s="39">
        <f>SUM(K9/K56*100)</f>
        <v>0.1199040767386091</v>
      </c>
      <c r="M9" s="28">
        <f>SUM(K9/K57*100000)</f>
        <v>1.7286084701815041</v>
      </c>
      <c r="N9" s="41">
        <v>12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409</v>
      </c>
      <c r="D11" s="30">
        <f>SUM(C11/C56*100)</f>
        <v>25.153751537515372</v>
      </c>
      <c r="E11" s="30">
        <f>SUM(C11/C57*100000)</f>
        <v>364.01826321457497</v>
      </c>
      <c r="F11" s="42">
        <v>2</v>
      </c>
      <c r="G11" s="34">
        <v>252</v>
      </c>
      <c r="H11" s="30">
        <f>SUM(G11/G56*100)</f>
        <v>31.818181818181817</v>
      </c>
      <c r="I11" s="30">
        <f>SUM(G11/G57*100000)</f>
        <v>462.32593978755017</v>
      </c>
      <c r="J11" s="42">
        <v>2</v>
      </c>
      <c r="K11" s="60">
        <f>SUM(C11-G11)</f>
        <v>157</v>
      </c>
      <c r="L11" s="30">
        <f>SUM(K11/K56*100)</f>
        <v>18.824940047961629</v>
      </c>
      <c r="M11" s="30">
        <f>SUM(K11/K57*100000)</f>
        <v>271.39152981849611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f>SUM(C12/C56*100)</f>
        <v>0</v>
      </c>
      <c r="E12" s="28">
        <f>SUM(C12/C57*100000)</f>
        <v>0</v>
      </c>
      <c r="F12" s="41">
        <v>0</v>
      </c>
      <c r="G12" s="36">
        <v>0</v>
      </c>
      <c r="H12" s="39">
        <f>SUM(G12/G56*100)</f>
        <v>0</v>
      </c>
      <c r="I12" s="28">
        <f>SUM(G12/G57*100000)</f>
        <v>0</v>
      </c>
      <c r="J12" s="41">
        <v>0</v>
      </c>
      <c r="K12" s="61">
        <f>SUM(C12-G12)</f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50</v>
      </c>
      <c r="D16" s="39">
        <f>SUM(C16/C56*100)</f>
        <v>3.0750307503075032</v>
      </c>
      <c r="E16" s="28">
        <f>SUM(C16/C57*100000)</f>
        <v>44.501010172930926</v>
      </c>
      <c r="F16" s="41">
        <v>6</v>
      </c>
      <c r="G16" s="36">
        <v>21</v>
      </c>
      <c r="H16" s="39">
        <f>SUM(G16/G56*100)</f>
        <v>2.6515151515151514</v>
      </c>
      <c r="I16" s="28">
        <f>SUM(G16/G57*100000)</f>
        <v>38.527161648962519</v>
      </c>
      <c r="J16" s="41">
        <v>6</v>
      </c>
      <c r="K16" s="61">
        <f>SUM(C16-G16)</f>
        <v>29</v>
      </c>
      <c r="L16" s="39">
        <f>SUM(K16/K56*100)</f>
        <v>3.477218225419664</v>
      </c>
      <c r="M16" s="28">
        <f>SUM(K16/K57*100000)</f>
        <v>50.129645635263614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36</v>
      </c>
      <c r="D19" s="39">
        <f>SUM(C19/C56*100)</f>
        <v>2.214022140221402</v>
      </c>
      <c r="E19" s="28">
        <f>SUM(C19/C57*100000)</f>
        <v>32.040727324510272</v>
      </c>
      <c r="F19" s="41">
        <v>8</v>
      </c>
      <c r="G19" s="36">
        <v>15</v>
      </c>
      <c r="H19" s="39">
        <f>SUM(G19/G56*100)</f>
        <v>1.893939393939394</v>
      </c>
      <c r="I19" s="28">
        <f>SUM(G19/G57*100000)</f>
        <v>27.519401177830368</v>
      </c>
      <c r="J19" s="41">
        <v>8</v>
      </c>
      <c r="K19" s="61">
        <f>SUM(C19-G19)</f>
        <v>21</v>
      </c>
      <c r="L19" s="39">
        <f>SUM(K19/K56*100)</f>
        <v>2.5179856115107913</v>
      </c>
      <c r="M19" s="28">
        <f>SUM(K19/K57*100000)</f>
        <v>36.300777873811583</v>
      </c>
      <c r="N19" s="41">
        <v>7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33</v>
      </c>
      <c r="D21" s="39">
        <f>SUM(C21/C56*100)</f>
        <v>2.0295202952029521</v>
      </c>
      <c r="E21" s="28">
        <f>SUM(C21/C57*100000)</f>
        <v>29.370666714134408</v>
      </c>
      <c r="F21" s="41">
        <v>9</v>
      </c>
      <c r="G21" s="36">
        <v>18</v>
      </c>
      <c r="H21" s="39">
        <f>SUM(G21/G56*100)</f>
        <v>2.2727272727272729</v>
      </c>
      <c r="I21" s="28">
        <f>SUM(G21/G57*100000)</f>
        <v>33.02328141339644</v>
      </c>
      <c r="J21" s="41">
        <v>7</v>
      </c>
      <c r="K21" s="61">
        <f>SUM(C21-G21)</f>
        <v>15</v>
      </c>
      <c r="L21" s="39">
        <f>SUM(K21/K56*100)</f>
        <v>1.7985611510791366</v>
      </c>
      <c r="M21" s="28">
        <f>SUM(K21/K57*100000)</f>
        <v>25.92912705272256</v>
      </c>
      <c r="N21" s="41">
        <v>9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f>SUM(C23/C56*100)</f>
        <v>0</v>
      </c>
      <c r="E23" s="28">
        <f>SUM(C23/C57*100000)</f>
        <v>0</v>
      </c>
      <c r="F23" s="41">
        <v>0</v>
      </c>
      <c r="G23" s="40">
        <v>0</v>
      </c>
      <c r="H23" s="28">
        <f>SUM(G23/G56*100)</f>
        <v>0</v>
      </c>
      <c r="I23" s="28">
        <f>SUM(G23/G57*100000)</f>
        <v>0</v>
      </c>
      <c r="J23" s="41">
        <v>0</v>
      </c>
      <c r="K23" s="61">
        <v>0</v>
      </c>
      <c r="L23" s="28">
        <f>SUM(K23/K56*100)</f>
        <v>0</v>
      </c>
      <c r="M23" s="28">
        <f>SUM(K23/K57*100000)</f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41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f>SUM(C25-G25)</f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795</v>
      </c>
      <c r="D27" s="39">
        <f>SUM(C27/C56*100)</f>
        <v>48.892988929889299</v>
      </c>
      <c r="E27" s="28">
        <f>SUM(C27/C57*100000)</f>
        <v>707.56606174960166</v>
      </c>
      <c r="F27" s="41">
        <v>1</v>
      </c>
      <c r="G27" s="36">
        <v>319</v>
      </c>
      <c r="H27" s="39">
        <f>SUM(G27/G56*100)</f>
        <v>40.277777777777779</v>
      </c>
      <c r="I27" s="28">
        <f>SUM(G27/G57*100000)</f>
        <v>585.24593171519257</v>
      </c>
      <c r="J27" s="41">
        <v>1</v>
      </c>
      <c r="K27" s="61">
        <f>SUM(C27-G27)</f>
        <v>476</v>
      </c>
      <c r="L27" s="39">
        <f>SUM(K27/K56*100)</f>
        <v>57.074340527577938</v>
      </c>
      <c r="M27" s="28">
        <f>SUM(K27/K57*100000)</f>
        <v>822.81763180639587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81</v>
      </c>
      <c r="D29" s="39">
        <f>SUM(C29/C56*100)</f>
        <v>4.9815498154981546</v>
      </c>
      <c r="E29" s="28">
        <f>SUM(C29/C57*100000)</f>
        <v>72.091636480148097</v>
      </c>
      <c r="F29" s="41">
        <v>4</v>
      </c>
      <c r="G29" s="36">
        <v>41</v>
      </c>
      <c r="H29" s="39">
        <f>SUM(G29/G56*100)</f>
        <v>5.1767676767676765</v>
      </c>
      <c r="I29" s="28">
        <f>SUM(G29/G57*100000)</f>
        <v>75.219696552736352</v>
      </c>
      <c r="J29" s="41">
        <v>5</v>
      </c>
      <c r="K29" s="61">
        <f>SUM(C29-G29)</f>
        <v>40</v>
      </c>
      <c r="L29" s="39">
        <f>SUM(K29/K56*100)</f>
        <v>4.7961630695443649</v>
      </c>
      <c r="M29" s="28">
        <f>SUM(K29/K57*100000)</f>
        <v>69.144338807260155</v>
      </c>
      <c r="N29" s="41">
        <v>3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63</v>
      </c>
      <c r="D31" s="39">
        <f>SUM(C31/C56*100)</f>
        <v>3.8745387453874542</v>
      </c>
      <c r="E31" s="28">
        <f>SUM(C31/C57*100000)</f>
        <v>56.071272817892968</v>
      </c>
      <c r="F31" s="41">
        <v>5</v>
      </c>
      <c r="G31" s="36">
        <v>44</v>
      </c>
      <c r="H31" s="39">
        <f>SUM(G31/G56*100)</f>
        <v>5.5555555555555554</v>
      </c>
      <c r="I31" s="28">
        <f>SUM(G31/G57*100000)</f>
        <v>80.723576788302424</v>
      </c>
      <c r="J31" s="41">
        <v>4</v>
      </c>
      <c r="K31" s="61">
        <f>SUM(C31-G31)</f>
        <v>19</v>
      </c>
      <c r="L31" s="39">
        <f>SUM(K31/K56*100)</f>
        <v>2.2781774580335732</v>
      </c>
      <c r="M31" s="28">
        <f>SUM(K31/K57*100000)</f>
        <v>32.843560933448572</v>
      </c>
      <c r="N31" s="41">
        <v>8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41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f>SUM(C33-G33)</f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4</v>
      </c>
      <c r="D35" s="39">
        <f>SUM(C35/C56*100)</f>
        <v>0.24600246002460024</v>
      </c>
      <c r="E35" s="28">
        <f>SUM(C35/C57*100000)</f>
        <v>3.5600808138344742</v>
      </c>
      <c r="F35" s="41">
        <v>12</v>
      </c>
      <c r="G35" s="36">
        <v>2</v>
      </c>
      <c r="H35" s="39">
        <f>SUM(G35/G56*100)</f>
        <v>0.25252525252525254</v>
      </c>
      <c r="I35" s="28">
        <f>SUM(G35/G57*100000)</f>
        <v>3.669253490377383</v>
      </c>
      <c r="J35" s="41">
        <v>12</v>
      </c>
      <c r="K35" s="61">
        <f>SUM(C35-G35)</f>
        <v>2</v>
      </c>
      <c r="L35" s="39">
        <f>SUM(K35/K56*100)</f>
        <v>0.23980815347721821</v>
      </c>
      <c r="M35" s="28">
        <f>SUM(K35/K57*100000)</f>
        <v>3.4572169403630082</v>
      </c>
      <c r="N35" s="41">
        <v>11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41</v>
      </c>
      <c r="D38" s="39">
        <f>SUM(C38/C56*100)</f>
        <v>2.5215252152521526</v>
      </c>
      <c r="E38" s="28">
        <f>SUM(C38/C57*100000)</f>
        <v>36.490828341803365</v>
      </c>
      <c r="F38" s="41">
        <v>7</v>
      </c>
      <c r="G38" s="36">
        <v>14</v>
      </c>
      <c r="H38" s="39">
        <f>SUM(G38/G56*100)</f>
        <v>1.7676767676767675</v>
      </c>
      <c r="I38" s="28">
        <f>SUM(G38/G57*100000)</f>
        <v>25.684774432641678</v>
      </c>
      <c r="J38" s="41">
        <v>9</v>
      </c>
      <c r="K38" s="61">
        <f>SUM(C38-G38)</f>
        <v>27</v>
      </c>
      <c r="L38" s="39">
        <f>SUM(K38/K56*100)</f>
        <v>3.2374100719424459</v>
      </c>
      <c r="M38" s="28">
        <f>SUM(K38/K57*100000)</f>
        <v>46.67242869490061</v>
      </c>
      <c r="N38" s="41">
        <v>6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41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f>SUM(C40-G40)</f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2</v>
      </c>
      <c r="D42" s="39">
        <f>SUM(C42/C56*100)</f>
        <v>0.12300123001230012</v>
      </c>
      <c r="E42" s="28">
        <f>SUM(C42/C57*100000)</f>
        <v>1.7800404069172371</v>
      </c>
      <c r="F42" s="41">
        <v>13</v>
      </c>
      <c r="G42" s="36">
        <v>1</v>
      </c>
      <c r="H42" s="39">
        <f>SUM(G42/G56*100)</f>
        <v>0.12626262626262627</v>
      </c>
      <c r="I42" s="28">
        <f>SUM(G42/G57*100000)</f>
        <v>1.8346267451886915</v>
      </c>
      <c r="J42" s="41">
        <v>13</v>
      </c>
      <c r="K42" s="61">
        <f>SUM(C42-G42)</f>
        <v>1</v>
      </c>
      <c r="L42" s="39">
        <f>SUM(K42/K56*100)</f>
        <v>0.1199040767386091</v>
      </c>
      <c r="M42" s="28">
        <f>SUM(K42/K57*100000)</f>
        <v>1.7286084701815041</v>
      </c>
      <c r="N42" s="41">
        <v>12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1</v>
      </c>
      <c r="D45" s="39">
        <f>SUM(C45/C56*100)</f>
        <v>6.1500615006150061E-2</v>
      </c>
      <c r="E45" s="28">
        <f>SUM(C45/C57*100000)</f>
        <v>0.89002020345861854</v>
      </c>
      <c r="F45" s="41">
        <v>14</v>
      </c>
      <c r="G45" s="36">
        <v>0</v>
      </c>
      <c r="H45" s="39">
        <f>SUM(G45/G56*100)</f>
        <v>0</v>
      </c>
      <c r="I45" s="28">
        <f>SUM(G45/G57*100000)</f>
        <v>0</v>
      </c>
      <c r="J45" s="41">
        <v>0</v>
      </c>
      <c r="K45" s="61">
        <f>SUM(C45-G45)</f>
        <v>1</v>
      </c>
      <c r="L45" s="39">
        <f>SUM(K45/K56*100)</f>
        <v>0.1199040767386091</v>
      </c>
      <c r="M45" s="28">
        <f>SUM(K45/K57*100000)</f>
        <v>1.7286084701815041</v>
      </c>
      <c r="N45" s="41">
        <v>12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16</v>
      </c>
      <c r="D49" s="39">
        <f>SUM(C49/C56*100)</f>
        <v>0.98400984009840098</v>
      </c>
      <c r="E49" s="28">
        <f>SUM(C49/C57*100000)</f>
        <v>14.240323255337897</v>
      </c>
      <c r="F49" s="41">
        <v>10</v>
      </c>
      <c r="G49" s="36">
        <v>3</v>
      </c>
      <c r="H49" s="39">
        <f>SUM(G49/G56*100)</f>
        <v>0.37878787878787878</v>
      </c>
      <c r="I49" s="28">
        <f>SUM(G49/G57*100000)</f>
        <v>5.5038802355660748</v>
      </c>
      <c r="J49" s="41">
        <v>11</v>
      </c>
      <c r="K49" s="61">
        <f>SUM(C49-G49)</f>
        <v>13</v>
      </c>
      <c r="L49" s="39">
        <f>SUM(K49/K56*100)</f>
        <v>1.5587529976019185</v>
      </c>
      <c r="M49" s="28">
        <f>SUM(K49/K57*100000)</f>
        <v>22.471910112359552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90</v>
      </c>
      <c r="D53" s="39">
        <f>SUM(C53/C56*100)</f>
        <v>5.5350553505535052</v>
      </c>
      <c r="E53" s="28">
        <f>SUM(C53/C57*100000)</f>
        <v>80.101818311275665</v>
      </c>
      <c r="F53" s="41">
        <v>3</v>
      </c>
      <c r="G53" s="36">
        <v>58</v>
      </c>
      <c r="H53" s="39">
        <f>SUM(G53/G56*100)</f>
        <v>7.3232323232323235</v>
      </c>
      <c r="I53" s="28">
        <f>SUM(G53/G57*100000)</f>
        <v>106.4083512209441</v>
      </c>
      <c r="J53" s="41">
        <v>3</v>
      </c>
      <c r="K53" s="61">
        <f>SUM(C53-G53)</f>
        <v>32</v>
      </c>
      <c r="L53" s="39">
        <f>SUM(K53/K56*100)</f>
        <v>3.8369304556354913</v>
      </c>
      <c r="M53" s="28">
        <f>SUM(K53/K57*100000)</f>
        <v>55.315471045808131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f>SUM(C9:C55)</f>
        <v>1626</v>
      </c>
      <c r="D56" s="27">
        <f>SUM(C56/C56*100)</f>
        <v>100</v>
      </c>
      <c r="E56" s="30">
        <f>SUM(C56/C57*100000)</f>
        <v>1447.1728508237138</v>
      </c>
      <c r="F56" s="12"/>
      <c r="G56" s="38">
        <f>SUM(G9:G55)</f>
        <v>792</v>
      </c>
      <c r="H56" s="27">
        <f>SUM(G56/G56*100)</f>
        <v>100</v>
      </c>
      <c r="I56" s="30">
        <f>SUM(G56/G57*100000)</f>
        <v>1453.0243821894437</v>
      </c>
      <c r="J56" s="12"/>
      <c r="K56" s="51">
        <f>SUM(K9:K55)</f>
        <v>834</v>
      </c>
      <c r="L56" s="27">
        <f>SUM(K56/K56*100)</f>
        <v>100</v>
      </c>
      <c r="M56" s="30">
        <f>SUM(K56/K57*100000)</f>
        <v>1441.6594641313743</v>
      </c>
      <c r="N56" s="12"/>
    </row>
    <row r="57" spans="1:14">
      <c r="B57" s="17" t="s">
        <v>97</v>
      </c>
      <c r="C57" s="78">
        <v>112357</v>
      </c>
      <c r="G57" s="78">
        <v>54507</v>
      </c>
      <c r="K57" s="79">
        <v>57850</v>
      </c>
    </row>
    <row r="59" spans="1:14">
      <c r="B59" s="17" t="s">
        <v>78</v>
      </c>
      <c r="C59" s="81">
        <v>1626</v>
      </c>
      <c r="E59" s="28"/>
      <c r="G59" s="81">
        <v>792</v>
      </c>
      <c r="K59" s="81">
        <v>834</v>
      </c>
    </row>
    <row r="60" spans="1:14">
      <c r="B60" s="31" t="s">
        <v>75</v>
      </c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ignoredErrors>
    <ignoredError sqref="K9:K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zoomScaleNormal="100" workbookViewId="0">
      <pane xSplit="2" ySplit="8" topLeftCell="C9" activePane="bottomRight" state="frozen"/>
      <selection activeCell="A8" sqref="A8:IV10"/>
      <selection pane="topRight" activeCell="A8" sqref="A8:IV10"/>
      <selection pane="bottomLeft" activeCell="A8" sqref="A8:IV10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7">
      <c r="A1" s="164" t="s">
        <v>98</v>
      </c>
      <c r="B1" s="165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7" s="32" customFormat="1">
      <c r="A2" s="2"/>
      <c r="B2" s="76"/>
      <c r="C2" s="185" t="s">
        <v>0</v>
      </c>
      <c r="D2" s="185"/>
      <c r="E2" s="185"/>
      <c r="F2" s="186"/>
      <c r="G2" s="187" t="s">
        <v>73</v>
      </c>
      <c r="H2" s="185"/>
      <c r="I2" s="185"/>
      <c r="J2" s="186"/>
      <c r="K2" s="187" t="s">
        <v>74</v>
      </c>
      <c r="L2" s="185"/>
      <c r="M2" s="185"/>
      <c r="N2" s="186"/>
    </row>
    <row r="3" spans="1:17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7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7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7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7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7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7">
      <c r="A9" s="8" t="s">
        <v>10</v>
      </c>
      <c r="B9" s="6" t="s">
        <v>11</v>
      </c>
      <c r="C9" s="69">
        <v>9</v>
      </c>
      <c r="D9" s="39">
        <f>SUM(C9/C56*100)</f>
        <v>0.49532195927352773</v>
      </c>
      <c r="E9" s="28">
        <f>SUM(C9/C57*100000)</f>
        <v>7.9123661491393111</v>
      </c>
      <c r="F9" s="41">
        <v>10</v>
      </c>
      <c r="G9" s="36">
        <v>5</v>
      </c>
      <c r="H9" s="39">
        <f>SUM(G9/G56*100)</f>
        <v>0.56561085972850678</v>
      </c>
      <c r="I9" s="28">
        <f>SUM(G9/G57*100000)</f>
        <v>9.0051149052661916</v>
      </c>
      <c r="J9" s="41">
        <v>10</v>
      </c>
      <c r="K9" s="58">
        <v>4</v>
      </c>
      <c r="L9" s="39">
        <f>SUM(K9/K56*100)</f>
        <v>0.4287245444801715</v>
      </c>
      <c r="M9" s="28">
        <f>SUM(K9/K57*100000)</f>
        <v>6.8702552299817938</v>
      </c>
      <c r="N9" s="189">
        <v>12</v>
      </c>
    </row>
    <row r="10" spans="1:17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7">
      <c r="A11" s="11" t="s">
        <v>12</v>
      </c>
      <c r="B11" s="14" t="s">
        <v>13</v>
      </c>
      <c r="C11" s="70">
        <v>427</v>
      </c>
      <c r="D11" s="30">
        <f>SUM(C11/C56*100)</f>
        <v>23.500275178866261</v>
      </c>
      <c r="E11" s="30">
        <f>SUM(C11/C57*100000)</f>
        <v>375.3978161869428</v>
      </c>
      <c r="F11" s="42">
        <v>2</v>
      </c>
      <c r="G11" s="34">
        <v>256</v>
      </c>
      <c r="H11" s="30">
        <f>SUM(G11/G56*100)</f>
        <v>28.959276018099551</v>
      </c>
      <c r="I11" s="30">
        <f>SUM(G11/G57*100000)</f>
        <v>461.06188314962895</v>
      </c>
      <c r="J11" s="42">
        <v>2</v>
      </c>
      <c r="K11" s="60">
        <v>171</v>
      </c>
      <c r="L11" s="30">
        <f>SUM(K11/K56*100)</f>
        <v>18.327974276527332</v>
      </c>
      <c r="M11" s="30">
        <f>SUM(K11/K57*100000)</f>
        <v>293.7034110817217</v>
      </c>
      <c r="N11" s="42">
        <v>2</v>
      </c>
      <c r="Q11" s="135"/>
    </row>
    <row r="12" spans="1:17">
      <c r="A12" s="8" t="s">
        <v>14</v>
      </c>
      <c r="B12" s="6" t="s">
        <v>15</v>
      </c>
      <c r="C12" s="71">
        <v>1</v>
      </c>
      <c r="D12" s="39">
        <f>SUM(C12/C56*100)</f>
        <v>5.5035773252614197E-2</v>
      </c>
      <c r="E12" s="28">
        <f>SUM(C12/C57*100000)</f>
        <v>0.8791517943488123</v>
      </c>
      <c r="F12" s="189">
        <v>15</v>
      </c>
      <c r="G12" s="36">
        <v>1</v>
      </c>
      <c r="H12" s="39">
        <f>SUM(G12/G56*100)</f>
        <v>0.11312217194570137</v>
      </c>
      <c r="I12" s="28">
        <f>SUM(G12/G57*100000)</f>
        <v>1.8010229810532381</v>
      </c>
      <c r="J12" s="189">
        <v>13</v>
      </c>
      <c r="K12" s="61">
        <v>0</v>
      </c>
      <c r="L12" s="39">
        <f>SUM(K12/K56*100)</f>
        <v>0</v>
      </c>
      <c r="M12" s="28">
        <f>SUM(K12/K57*100000)</f>
        <v>0</v>
      </c>
      <c r="N12" s="41">
        <v>0</v>
      </c>
    </row>
    <row r="13" spans="1:17">
      <c r="B13" s="6" t="s">
        <v>16</v>
      </c>
      <c r="C13" s="72"/>
      <c r="D13" s="39"/>
      <c r="E13" s="28"/>
      <c r="F13" s="192"/>
      <c r="G13" s="37"/>
      <c r="H13" s="39"/>
      <c r="I13" s="28"/>
      <c r="K13" s="62"/>
      <c r="L13" s="39"/>
      <c r="M13" s="28"/>
      <c r="Q13" s="135"/>
    </row>
    <row r="14" spans="1:17">
      <c r="B14" s="6" t="s">
        <v>17</v>
      </c>
      <c r="C14" s="72"/>
      <c r="D14" s="39"/>
      <c r="E14" s="28"/>
      <c r="F14" s="192"/>
      <c r="G14" s="37"/>
      <c r="H14" s="39"/>
      <c r="I14" s="28"/>
      <c r="K14" s="62"/>
      <c r="L14" s="39"/>
      <c r="M14" s="28"/>
      <c r="Q14" s="135"/>
    </row>
    <row r="15" spans="1:17">
      <c r="A15" s="9"/>
      <c r="B15" s="7" t="s">
        <v>18</v>
      </c>
      <c r="C15" s="46"/>
      <c r="D15" s="29"/>
      <c r="E15" s="29"/>
      <c r="F15" s="190"/>
      <c r="G15" s="35"/>
      <c r="H15" s="29"/>
      <c r="I15" s="29"/>
      <c r="J15" s="10"/>
      <c r="K15" s="59"/>
      <c r="L15" s="29"/>
      <c r="M15" s="29"/>
      <c r="N15" s="10"/>
    </row>
    <row r="16" spans="1:17">
      <c r="A16" s="8" t="s">
        <v>19</v>
      </c>
      <c r="B16" s="6" t="s">
        <v>20</v>
      </c>
      <c r="C16" s="71">
        <v>54</v>
      </c>
      <c r="D16" s="39">
        <f>SUM(C16/C56*100)</f>
        <v>2.9719317556411671</v>
      </c>
      <c r="E16" s="28">
        <f>SUM(C16/C57*100000)</f>
        <v>47.474196894835863</v>
      </c>
      <c r="F16" s="189">
        <v>6</v>
      </c>
      <c r="G16" s="36">
        <v>21</v>
      </c>
      <c r="H16" s="39">
        <f>SUM(G16/G56*100)</f>
        <v>2.3755656108597285</v>
      </c>
      <c r="I16" s="28">
        <f>SUM(G16/G57*100000)</f>
        <v>37.821482602118003</v>
      </c>
      <c r="J16" s="41">
        <v>6</v>
      </c>
      <c r="K16" s="61">
        <v>33</v>
      </c>
      <c r="L16" s="39">
        <f>SUM(K16/K56*100)</f>
        <v>3.536977491961415</v>
      </c>
      <c r="M16" s="28">
        <f>SUM(K16/K57*100000)</f>
        <v>56.679605647349803</v>
      </c>
      <c r="N16" s="41">
        <v>3</v>
      </c>
    </row>
    <row r="17" spans="1:17">
      <c r="B17" s="6" t="s">
        <v>21</v>
      </c>
      <c r="C17" s="72"/>
      <c r="D17" s="39"/>
      <c r="E17" s="28"/>
      <c r="F17" s="192"/>
      <c r="G17" s="37"/>
      <c r="H17" s="39"/>
      <c r="I17" s="28"/>
      <c r="K17" s="62"/>
      <c r="L17" s="39"/>
      <c r="M17" s="28"/>
    </row>
    <row r="18" spans="1:17">
      <c r="A18" s="9"/>
      <c r="B18" s="7" t="s">
        <v>22</v>
      </c>
      <c r="C18" s="46"/>
      <c r="D18" s="29"/>
      <c r="E18" s="29"/>
      <c r="F18" s="190"/>
      <c r="G18" s="35"/>
      <c r="H18" s="29"/>
      <c r="I18" s="29"/>
      <c r="J18" s="10"/>
      <c r="K18" s="59"/>
      <c r="L18" s="29"/>
      <c r="M18" s="29"/>
      <c r="N18" s="10"/>
      <c r="Q18" s="135"/>
    </row>
    <row r="19" spans="1:17">
      <c r="A19" s="8" t="s">
        <v>23</v>
      </c>
      <c r="B19" s="6" t="s">
        <v>24</v>
      </c>
      <c r="C19" s="71">
        <v>33</v>
      </c>
      <c r="D19" s="39">
        <f>SUM(C19/C56*100)</f>
        <v>1.8161805173362684</v>
      </c>
      <c r="E19" s="28">
        <f>SUM(C19/C57*100000)</f>
        <v>29.012009213510801</v>
      </c>
      <c r="F19" s="189">
        <v>7</v>
      </c>
      <c r="G19" s="36">
        <v>20</v>
      </c>
      <c r="H19" s="39">
        <f>SUM(G19/G56*100)</f>
        <v>2.2624434389140271</v>
      </c>
      <c r="I19" s="28">
        <f>SUM(G19/G57*100000)</f>
        <v>36.020459621064767</v>
      </c>
      <c r="J19" s="41">
        <v>7</v>
      </c>
      <c r="K19" s="61">
        <v>13</v>
      </c>
      <c r="L19" s="39">
        <f>SUM(K19/K56*100)</f>
        <v>1.3933547695605575</v>
      </c>
      <c r="M19" s="28">
        <f>SUM(K19/K57*100000)</f>
        <v>22.32832949744083</v>
      </c>
      <c r="N19" s="41">
        <v>8</v>
      </c>
    </row>
    <row r="20" spans="1:17">
      <c r="A20" s="9"/>
      <c r="B20" s="7" t="s">
        <v>66</v>
      </c>
      <c r="C20" s="46"/>
      <c r="D20" s="29"/>
      <c r="E20" s="29"/>
      <c r="F20" s="190"/>
      <c r="G20" s="35"/>
      <c r="H20" s="29"/>
      <c r="I20" s="29"/>
      <c r="J20" s="10"/>
      <c r="K20" s="63"/>
      <c r="L20" s="29"/>
      <c r="M20" s="29"/>
      <c r="N20" s="10"/>
    </row>
    <row r="21" spans="1:17">
      <c r="A21" s="8" t="s">
        <v>25</v>
      </c>
      <c r="B21" s="6" t="s">
        <v>26</v>
      </c>
      <c r="C21" s="71">
        <v>24</v>
      </c>
      <c r="D21" s="39">
        <f>SUM(C21/C56*100)</f>
        <v>1.3208585580627408</v>
      </c>
      <c r="E21" s="28">
        <f>SUM(C21/C57*100000)</f>
        <v>21.099643064371495</v>
      </c>
      <c r="F21" s="189">
        <v>9</v>
      </c>
      <c r="G21" s="36">
        <v>14</v>
      </c>
      <c r="H21" s="39">
        <f>SUM(G21/G56*100)</f>
        <v>1.5837104072398189</v>
      </c>
      <c r="I21" s="28">
        <f>SUM(G21/G57*100000)</f>
        <v>25.214321734745337</v>
      </c>
      <c r="J21" s="41">
        <v>8</v>
      </c>
      <c r="K21" s="61">
        <v>10</v>
      </c>
      <c r="L21" s="39">
        <f>SUM(K21/K56*100)</f>
        <v>1.0718113612004287</v>
      </c>
      <c r="M21" s="28">
        <f>SUM(K21/K57*100000)</f>
        <v>17.175638074954485</v>
      </c>
      <c r="N21" s="41">
        <v>9</v>
      </c>
    </row>
    <row r="22" spans="1:17">
      <c r="A22" s="9"/>
      <c r="B22" s="7" t="s">
        <v>67</v>
      </c>
      <c r="C22" s="46"/>
      <c r="D22" s="29"/>
      <c r="E22" s="29"/>
      <c r="F22" s="190"/>
      <c r="G22" s="35"/>
      <c r="H22" s="29"/>
      <c r="I22" s="29"/>
      <c r="J22" s="10"/>
      <c r="K22" s="63"/>
      <c r="L22" s="29"/>
      <c r="M22" s="29"/>
      <c r="N22" s="10"/>
      <c r="Q22" s="135"/>
    </row>
    <row r="23" spans="1:17">
      <c r="A23" s="8" t="s">
        <v>80</v>
      </c>
      <c r="B23" s="43"/>
      <c r="C23" s="71"/>
      <c r="D23" s="28">
        <f>SUM(C23/C56*100)</f>
        <v>0</v>
      </c>
      <c r="E23" s="28">
        <f>SUM(C23/C57*100000)</f>
        <v>0</v>
      </c>
      <c r="F23" s="189"/>
      <c r="G23" s="40"/>
      <c r="H23" s="28">
        <f>SUM(G23/G56*100)</f>
        <v>0</v>
      </c>
      <c r="I23" s="28">
        <f>SUM(G23/G57*100000)</f>
        <v>0</v>
      </c>
      <c r="J23" s="41"/>
      <c r="K23" s="61"/>
      <c r="L23" s="28">
        <f>SUM(K23/K56*100)</f>
        <v>0</v>
      </c>
      <c r="M23" s="28">
        <f>SUM(K23/K57*100000)</f>
        <v>0</v>
      </c>
      <c r="N23" s="41"/>
    </row>
    <row r="24" spans="1:17">
      <c r="A24" s="9"/>
      <c r="B24" s="44"/>
      <c r="C24" s="46"/>
      <c r="D24" s="29"/>
      <c r="E24" s="29"/>
      <c r="F24" s="190"/>
      <c r="G24" s="35"/>
      <c r="H24" s="29"/>
      <c r="I24" s="29"/>
      <c r="J24" s="10"/>
      <c r="K24" s="63"/>
      <c r="L24" s="29"/>
      <c r="M24" s="29"/>
      <c r="N24" s="10"/>
      <c r="Q24" s="135"/>
    </row>
    <row r="25" spans="1:17">
      <c r="A25" s="8" t="s">
        <v>27</v>
      </c>
      <c r="B25" s="6" t="s">
        <v>28</v>
      </c>
      <c r="C25" s="71">
        <v>0</v>
      </c>
      <c r="D25" s="39">
        <f>SUM(C25/C56*100)</f>
        <v>0</v>
      </c>
      <c r="E25" s="28">
        <f>SUM(C25/C57*100000)</f>
        <v>0</v>
      </c>
      <c r="F25" s="189">
        <v>0</v>
      </c>
      <c r="G25" s="36">
        <v>0</v>
      </c>
      <c r="H25" s="39">
        <f>SUM(G25/G56*100)</f>
        <v>0</v>
      </c>
      <c r="I25" s="28">
        <f>SUM(G25/G57*100000)</f>
        <v>0</v>
      </c>
      <c r="J25" s="41">
        <v>0</v>
      </c>
      <c r="K25" s="61">
        <v>0</v>
      </c>
      <c r="L25" s="39">
        <f>SUM(K25/K56*100)</f>
        <v>0</v>
      </c>
      <c r="M25" s="28">
        <f>SUM(K25/K57*100000)</f>
        <v>0</v>
      </c>
      <c r="N25" s="41">
        <v>0</v>
      </c>
    </row>
    <row r="26" spans="1:17">
      <c r="A26" s="9"/>
      <c r="B26" s="7" t="s">
        <v>68</v>
      </c>
      <c r="C26" s="46"/>
      <c r="D26" s="29"/>
      <c r="E26" s="29"/>
      <c r="F26" s="190"/>
      <c r="G26" s="35"/>
      <c r="H26" s="29"/>
      <c r="I26" s="29"/>
      <c r="J26" s="10"/>
      <c r="K26" s="63"/>
      <c r="L26" s="29"/>
      <c r="M26" s="29"/>
      <c r="N26" s="10"/>
    </row>
    <row r="27" spans="1:17">
      <c r="A27" s="8" t="s">
        <v>29</v>
      </c>
      <c r="B27" s="6" t="s">
        <v>30</v>
      </c>
      <c r="C27" s="71">
        <v>1007</v>
      </c>
      <c r="D27" s="39">
        <f>SUM(C27/C56*100)</f>
        <v>55.421023665382499</v>
      </c>
      <c r="E27" s="28">
        <f>SUM(C27/C57*100000)</f>
        <v>885.30585690925386</v>
      </c>
      <c r="F27" s="189">
        <v>1</v>
      </c>
      <c r="G27" s="36">
        <v>425</v>
      </c>
      <c r="H27" s="39">
        <f>SUM(G27/G56*100)</f>
        <v>48.07692307692308</v>
      </c>
      <c r="I27" s="28">
        <f>SUM(G27/G57*100000)</f>
        <v>765.43476694762626</v>
      </c>
      <c r="J27" s="41">
        <v>1</v>
      </c>
      <c r="K27" s="61">
        <v>582</v>
      </c>
      <c r="L27" s="39">
        <f>SUM(K27/K56*100)</f>
        <v>62.379421221864952</v>
      </c>
      <c r="M27" s="28">
        <f>SUM(K27/K57*100000)</f>
        <v>999.62213596235097</v>
      </c>
      <c r="N27" s="41">
        <v>1</v>
      </c>
    </row>
    <row r="28" spans="1:17">
      <c r="A28" s="9"/>
      <c r="B28" s="7" t="s">
        <v>69</v>
      </c>
      <c r="C28" s="46"/>
      <c r="D28" s="29"/>
      <c r="E28" s="29"/>
      <c r="F28" s="190"/>
      <c r="G28" s="35"/>
      <c r="H28" s="29"/>
      <c r="I28" s="29"/>
      <c r="J28" s="10"/>
      <c r="K28" s="63"/>
      <c r="L28" s="29"/>
      <c r="M28" s="29"/>
      <c r="N28" s="10"/>
    </row>
    <row r="29" spans="1:17">
      <c r="A29" s="8" t="s">
        <v>31</v>
      </c>
      <c r="B29" s="6" t="s">
        <v>32</v>
      </c>
      <c r="C29" s="71">
        <v>67</v>
      </c>
      <c r="D29" s="39">
        <f>SUM(C29/C56*100)</f>
        <v>3.6873968079251513</v>
      </c>
      <c r="E29" s="28">
        <f>SUM(C29/C57*100000)</f>
        <v>58.903170221370424</v>
      </c>
      <c r="F29" s="189">
        <v>4</v>
      </c>
      <c r="G29" s="36">
        <v>39</v>
      </c>
      <c r="H29" s="39">
        <f>SUM(G29/G56*100)</f>
        <v>4.4117647058823533</v>
      </c>
      <c r="I29" s="28">
        <f>SUM(G29/G57*100000)</f>
        <v>70.239896261076296</v>
      </c>
      <c r="J29" s="41">
        <v>4</v>
      </c>
      <c r="K29" s="61">
        <v>28</v>
      </c>
      <c r="L29" s="39">
        <f>SUM(K29/K56*100)</f>
        <v>3.0010718113612005</v>
      </c>
      <c r="M29" s="28">
        <f>SUM(K29/K57*100000)</f>
        <v>48.091786609872557</v>
      </c>
      <c r="N29" s="41">
        <v>4</v>
      </c>
    </row>
    <row r="30" spans="1:17">
      <c r="A30" s="9"/>
      <c r="B30" s="7" t="s">
        <v>70</v>
      </c>
      <c r="C30" s="46"/>
      <c r="D30" s="29"/>
      <c r="E30" s="29"/>
      <c r="F30" s="190"/>
      <c r="G30" s="35"/>
      <c r="H30" s="29"/>
      <c r="I30" s="29"/>
      <c r="J30" s="10"/>
      <c r="K30" s="63"/>
      <c r="L30" s="29"/>
      <c r="M30" s="29"/>
      <c r="N30" s="10"/>
    </row>
    <row r="31" spans="1:17">
      <c r="A31" s="8" t="s">
        <v>33</v>
      </c>
      <c r="B31" s="6" t="s">
        <v>34</v>
      </c>
      <c r="C31" s="71">
        <v>56</v>
      </c>
      <c r="D31" s="39">
        <f>SUM(C31/C56*100)</f>
        <v>3.0820033021463953</v>
      </c>
      <c r="E31" s="28">
        <f>SUM(C31/C57*100000)</f>
        <v>49.232500483533485</v>
      </c>
      <c r="F31" s="189">
        <v>5</v>
      </c>
      <c r="G31" s="36">
        <v>35</v>
      </c>
      <c r="H31" s="39">
        <f>SUM(G31/G56*100)</f>
        <v>3.9592760180995472</v>
      </c>
      <c r="I31" s="28">
        <f>SUM(G31/G57*100000)</f>
        <v>63.035804336863336</v>
      </c>
      <c r="J31" s="41">
        <v>5</v>
      </c>
      <c r="K31" s="61">
        <v>21</v>
      </c>
      <c r="L31" s="39">
        <f>SUM(K31/K56*100)</f>
        <v>2.2508038585209005</v>
      </c>
      <c r="M31" s="28">
        <f>SUM(K31/K57*100000)</f>
        <v>36.068839957404414</v>
      </c>
      <c r="N31" s="41">
        <v>5</v>
      </c>
    </row>
    <row r="32" spans="1:17">
      <c r="A32" s="9"/>
      <c r="B32" s="7" t="s">
        <v>71</v>
      </c>
      <c r="C32" s="46"/>
      <c r="D32" s="29"/>
      <c r="E32" s="29"/>
      <c r="F32" s="190"/>
      <c r="G32" s="35"/>
      <c r="H32" s="29"/>
      <c r="I32" s="29"/>
      <c r="J32" s="10"/>
      <c r="K32" s="63"/>
      <c r="L32" s="29"/>
      <c r="M32" s="29"/>
      <c r="N32" s="10"/>
      <c r="Q32" s="135"/>
    </row>
    <row r="33" spans="1:17">
      <c r="A33" s="8" t="s">
        <v>35</v>
      </c>
      <c r="B33" s="6" t="s">
        <v>36</v>
      </c>
      <c r="C33" s="71">
        <v>0</v>
      </c>
      <c r="D33" s="39">
        <f>SUM(C33/C56*100)</f>
        <v>0</v>
      </c>
      <c r="E33" s="28">
        <f>SUM(C33/C57*100000)</f>
        <v>0</v>
      </c>
      <c r="F33" s="189">
        <v>0</v>
      </c>
      <c r="G33" s="36">
        <v>0</v>
      </c>
      <c r="H33" s="39">
        <f>SUM(G33/G56*100)</f>
        <v>0</v>
      </c>
      <c r="I33" s="28">
        <f>SUM(G33/G57*100000)</f>
        <v>0</v>
      </c>
      <c r="J33" s="41">
        <v>0</v>
      </c>
      <c r="K33" s="61">
        <v>0</v>
      </c>
      <c r="L33" s="39">
        <f>SUM(K33/K56*100)</f>
        <v>0</v>
      </c>
      <c r="M33" s="28">
        <f>SUM(K33/K57*100000)</f>
        <v>0</v>
      </c>
      <c r="N33" s="41">
        <v>0</v>
      </c>
    </row>
    <row r="34" spans="1:17">
      <c r="A34" s="9"/>
      <c r="B34" s="7" t="s">
        <v>37</v>
      </c>
      <c r="C34" s="46"/>
      <c r="D34" s="29"/>
      <c r="E34" s="29"/>
      <c r="F34" s="190"/>
      <c r="G34" s="35"/>
      <c r="H34" s="29"/>
      <c r="I34" s="29"/>
      <c r="J34" s="10"/>
      <c r="K34" s="63"/>
      <c r="L34" s="29"/>
      <c r="M34" s="29"/>
      <c r="N34" s="10"/>
    </row>
    <row r="35" spans="1:17">
      <c r="A35" s="8" t="s">
        <v>38</v>
      </c>
      <c r="B35" s="6" t="s">
        <v>39</v>
      </c>
      <c r="C35" s="71">
        <v>7</v>
      </c>
      <c r="D35" s="39">
        <f>SUM(C35/C56*100)</f>
        <v>0.38525041276829941</v>
      </c>
      <c r="E35" s="28">
        <f>SUM(C35/C57*100000)</f>
        <v>6.1540625604416856</v>
      </c>
      <c r="F35" s="189">
        <v>12</v>
      </c>
      <c r="G35" s="36">
        <v>0</v>
      </c>
      <c r="H35" s="39">
        <f>SUM(G35/G56*100)</f>
        <v>0</v>
      </c>
      <c r="I35" s="28">
        <f>SUM(G35/G57*100000)</f>
        <v>0</v>
      </c>
      <c r="J35" s="41">
        <v>0</v>
      </c>
      <c r="K35" s="61">
        <v>7</v>
      </c>
      <c r="L35" s="39">
        <f>SUM(K35/K56*100)</f>
        <v>0.75026795284030012</v>
      </c>
      <c r="M35" s="28">
        <f>SUM(K35/K57*100000)</f>
        <v>12.022946652468139</v>
      </c>
      <c r="N35" s="41">
        <v>10</v>
      </c>
    </row>
    <row r="36" spans="1:17">
      <c r="B36" s="6" t="s">
        <v>40</v>
      </c>
      <c r="C36" s="72"/>
      <c r="D36" s="39"/>
      <c r="E36" s="28"/>
      <c r="F36" s="192"/>
      <c r="G36" s="37"/>
      <c r="H36" s="39"/>
      <c r="I36" s="28"/>
      <c r="K36" s="64"/>
      <c r="L36" s="39"/>
      <c r="M36" s="28"/>
    </row>
    <row r="37" spans="1:17">
      <c r="A37" s="9"/>
      <c r="B37" s="7" t="s">
        <v>41</v>
      </c>
      <c r="C37" s="46"/>
      <c r="D37" s="29"/>
      <c r="E37" s="29"/>
      <c r="F37" s="190"/>
      <c r="G37" s="35"/>
      <c r="H37" s="29"/>
      <c r="I37" s="29"/>
      <c r="J37" s="10"/>
      <c r="K37" s="63"/>
      <c r="L37" s="29"/>
      <c r="M37" s="29"/>
      <c r="N37" s="10"/>
      <c r="Q37" s="135"/>
    </row>
    <row r="38" spans="1:17">
      <c r="A38" s="8" t="s">
        <v>42</v>
      </c>
      <c r="B38" s="6" t="s">
        <v>43</v>
      </c>
      <c r="C38" s="71">
        <v>25</v>
      </c>
      <c r="D38" s="39">
        <f>SUM(C38/C56*100)</f>
        <v>1.3758943313153549</v>
      </c>
      <c r="E38" s="28">
        <f>SUM(C38/C57*100000)</f>
        <v>21.978794858720306</v>
      </c>
      <c r="F38" s="189">
        <v>8</v>
      </c>
      <c r="G38" s="36">
        <v>10</v>
      </c>
      <c r="H38" s="39">
        <f>SUM(G38/G56*100)</f>
        <v>1.1312217194570136</v>
      </c>
      <c r="I38" s="28">
        <f>SUM(G38/G57*100000)</f>
        <v>18.010229810532383</v>
      </c>
      <c r="J38" s="41">
        <v>9</v>
      </c>
      <c r="K38" s="61">
        <v>15</v>
      </c>
      <c r="L38" s="39">
        <f>SUM(K38/K56*100)</f>
        <v>1.607717041800643</v>
      </c>
      <c r="M38" s="28">
        <f>SUM(K38/K57*100000)</f>
        <v>25.76345711243173</v>
      </c>
      <c r="N38" s="41">
        <v>6</v>
      </c>
    </row>
    <row r="39" spans="1:17">
      <c r="A39" s="9"/>
      <c r="B39" s="7" t="s">
        <v>72</v>
      </c>
      <c r="C39" s="46"/>
      <c r="D39" s="29"/>
      <c r="E39" s="29"/>
      <c r="F39" s="190"/>
      <c r="G39" s="35"/>
      <c r="H39" s="29"/>
      <c r="I39" s="29"/>
      <c r="J39" s="10"/>
      <c r="K39" s="63"/>
      <c r="L39" s="29"/>
      <c r="M39" s="29"/>
      <c r="N39" s="10"/>
    </row>
    <row r="40" spans="1:17">
      <c r="A40" s="8" t="s">
        <v>44</v>
      </c>
      <c r="B40" s="6" t="s">
        <v>45</v>
      </c>
      <c r="C40" s="71">
        <v>0</v>
      </c>
      <c r="D40" s="39">
        <f>SUM(C40/C56*100)</f>
        <v>0</v>
      </c>
      <c r="E40" s="28">
        <f>SUM(C40/C57*100000)</f>
        <v>0</v>
      </c>
      <c r="F40" s="189">
        <v>0</v>
      </c>
      <c r="G40" s="36">
        <v>0</v>
      </c>
      <c r="H40" s="39">
        <f>SUM(G40/G56*100)</f>
        <v>0</v>
      </c>
      <c r="I40" s="28">
        <f>SUM(G40/G57*100000)</f>
        <v>0</v>
      </c>
      <c r="J40" s="41">
        <v>0</v>
      </c>
      <c r="K40" s="61">
        <v>0</v>
      </c>
      <c r="L40" s="39">
        <f>SUM(K40/K56*100)</f>
        <v>0</v>
      </c>
      <c r="M40" s="28">
        <f>SUM(K40/K57*100000)</f>
        <v>0</v>
      </c>
      <c r="N40" s="41">
        <v>0</v>
      </c>
    </row>
    <row r="41" spans="1:17">
      <c r="A41" s="9"/>
      <c r="B41" s="7" t="s">
        <v>46</v>
      </c>
      <c r="C41" s="46"/>
      <c r="D41" s="29"/>
      <c r="E41" s="29"/>
      <c r="F41" s="190"/>
      <c r="G41" s="35"/>
      <c r="H41" s="29"/>
      <c r="I41" s="29"/>
      <c r="J41" s="10"/>
      <c r="K41" s="63"/>
      <c r="L41" s="29"/>
      <c r="M41" s="29"/>
      <c r="N41" s="190"/>
    </row>
    <row r="42" spans="1:17">
      <c r="A42" s="8" t="s">
        <v>47</v>
      </c>
      <c r="B42" s="6" t="s">
        <v>48</v>
      </c>
      <c r="C42" s="71">
        <v>6</v>
      </c>
      <c r="D42" s="39">
        <f>SUM(C42/C56*100)</f>
        <v>0.33021463951568519</v>
      </c>
      <c r="E42" s="28">
        <f>SUM(C42/C57*100000)</f>
        <v>5.2749107660928738</v>
      </c>
      <c r="F42" s="189">
        <v>13</v>
      </c>
      <c r="G42" s="36">
        <v>5</v>
      </c>
      <c r="H42" s="39">
        <f>SUM(G42/G56*100)</f>
        <v>0.56561085972850678</v>
      </c>
      <c r="I42" s="28">
        <f>SUM(G42/G57*100000)</f>
        <v>9.0051149052661916</v>
      </c>
      <c r="J42" s="41">
        <v>10</v>
      </c>
      <c r="K42" s="61">
        <v>1</v>
      </c>
      <c r="L42" s="39">
        <f>SUM(K42/K56*100)</f>
        <v>0.10718113612004287</v>
      </c>
      <c r="M42" s="28">
        <f>SUM(K42/K57*100000)</f>
        <v>1.7175638074954485</v>
      </c>
      <c r="N42" s="189">
        <v>13</v>
      </c>
    </row>
    <row r="43" spans="1:17">
      <c r="B43" s="6" t="s">
        <v>49</v>
      </c>
      <c r="C43" s="72"/>
      <c r="D43" s="39"/>
      <c r="E43" s="28"/>
      <c r="F43" s="192"/>
      <c r="G43" s="37"/>
      <c r="H43" s="39"/>
      <c r="I43" s="28"/>
      <c r="K43" s="64"/>
      <c r="L43" s="39"/>
      <c r="M43" s="28"/>
      <c r="N43" s="192"/>
      <c r="Q43" s="135"/>
    </row>
    <row r="44" spans="1:17">
      <c r="A44" s="9"/>
      <c r="B44" s="7" t="s">
        <v>50</v>
      </c>
      <c r="C44" s="46"/>
      <c r="D44" s="29"/>
      <c r="E44" s="29"/>
      <c r="F44" s="190"/>
      <c r="G44" s="35"/>
      <c r="H44" s="29"/>
      <c r="I44" s="29"/>
      <c r="J44" s="10"/>
      <c r="K44" s="63"/>
      <c r="L44" s="29"/>
      <c r="M44" s="29"/>
      <c r="N44" s="190"/>
    </row>
    <row r="45" spans="1:17">
      <c r="A45" s="8" t="s">
        <v>51</v>
      </c>
      <c r="B45" s="6" t="s">
        <v>52</v>
      </c>
      <c r="C45" s="71">
        <v>2</v>
      </c>
      <c r="D45" s="39">
        <f>SUM(C45/C56*100)</f>
        <v>0.11007154650522839</v>
      </c>
      <c r="E45" s="28">
        <f>SUM(C45/C57*100000)</f>
        <v>1.7583035886976246</v>
      </c>
      <c r="F45" s="189">
        <v>14</v>
      </c>
      <c r="G45" s="36">
        <v>1</v>
      </c>
      <c r="H45" s="39">
        <f>SUM(G45/G56*100)</f>
        <v>0.11312217194570137</v>
      </c>
      <c r="I45" s="28">
        <f>SUM(G45/G57*100000)</f>
        <v>1.8010229810532381</v>
      </c>
      <c r="J45" s="189">
        <v>13</v>
      </c>
      <c r="K45" s="61">
        <v>1</v>
      </c>
      <c r="L45" s="39">
        <f>SUM(K45/K56*100)</f>
        <v>0.10718113612004287</v>
      </c>
      <c r="M45" s="28">
        <f>SUM(K45/K57*100000)</f>
        <v>1.7175638074954485</v>
      </c>
      <c r="N45" s="189">
        <v>13</v>
      </c>
      <c r="Q45" s="135"/>
    </row>
    <row r="46" spans="1:17">
      <c r="B46" s="6" t="s">
        <v>53</v>
      </c>
      <c r="C46" s="72"/>
      <c r="D46" s="39"/>
      <c r="E46" s="28"/>
      <c r="G46" s="37"/>
      <c r="H46" s="39"/>
      <c r="I46" s="28"/>
      <c r="J46" s="192"/>
      <c r="K46" s="64"/>
      <c r="L46" s="39"/>
      <c r="M46" s="28"/>
    </row>
    <row r="47" spans="1:17">
      <c r="B47" s="6" t="s">
        <v>54</v>
      </c>
      <c r="C47" s="72"/>
      <c r="D47" s="39"/>
      <c r="E47" s="28"/>
      <c r="G47" s="37"/>
      <c r="H47" s="39"/>
      <c r="I47" s="28"/>
      <c r="J47" s="192"/>
      <c r="K47" s="64"/>
      <c r="L47" s="39"/>
      <c r="M47" s="28"/>
    </row>
    <row r="48" spans="1:17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90"/>
      <c r="K48" s="63"/>
      <c r="L48" s="29"/>
      <c r="M48" s="29"/>
      <c r="N48" s="10"/>
    </row>
    <row r="49" spans="1:17">
      <c r="A49" s="8" t="s">
        <v>56</v>
      </c>
      <c r="B49" s="6" t="s">
        <v>57</v>
      </c>
      <c r="C49" s="71">
        <v>9</v>
      </c>
      <c r="D49" s="39">
        <f>SUM(C49/C56*100)</f>
        <v>0.49532195927352773</v>
      </c>
      <c r="E49" s="28">
        <f>SUM(C49/C57*100000)</f>
        <v>7.9123661491393111</v>
      </c>
      <c r="F49" s="41">
        <v>10</v>
      </c>
      <c r="G49" s="36">
        <v>2</v>
      </c>
      <c r="H49" s="39">
        <f>SUM(G49/G56*100)</f>
        <v>0.22624434389140274</v>
      </c>
      <c r="I49" s="28">
        <f>SUM(G49/G57*100000)</f>
        <v>3.6020459621064762</v>
      </c>
      <c r="J49" s="189">
        <v>12</v>
      </c>
      <c r="K49" s="61">
        <v>7</v>
      </c>
      <c r="L49" s="39">
        <f>SUM(K49/K56*100)</f>
        <v>0.75026795284030012</v>
      </c>
      <c r="M49" s="28">
        <f>SUM(K49/K57*100000)</f>
        <v>12.022946652468139</v>
      </c>
      <c r="N49" s="41">
        <v>10</v>
      </c>
    </row>
    <row r="50" spans="1:17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  <c r="Q50" s="135"/>
    </row>
    <row r="51" spans="1:17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  <c r="Q51" s="135"/>
    </row>
    <row r="52" spans="1:17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7">
      <c r="A53" s="8" t="s">
        <v>61</v>
      </c>
      <c r="B53" s="6" t="s">
        <v>62</v>
      </c>
      <c r="C53" s="71">
        <v>90</v>
      </c>
      <c r="D53" s="39">
        <f>SUM(C53/C56*100)</f>
        <v>4.9532195927352776</v>
      </c>
      <c r="E53" s="28">
        <f>SUM(C53/C57*100000)</f>
        <v>79.123661491393108</v>
      </c>
      <c r="F53" s="41">
        <v>3</v>
      </c>
      <c r="G53" s="36">
        <v>50</v>
      </c>
      <c r="H53" s="39">
        <f>SUM(G53/G56*100)</f>
        <v>5.6561085972850682</v>
      </c>
      <c r="I53" s="28">
        <f>SUM(G53/G57*100000)</f>
        <v>90.051149052661913</v>
      </c>
      <c r="J53" s="41">
        <v>3</v>
      </c>
      <c r="K53" s="61">
        <v>14</v>
      </c>
      <c r="L53" s="39">
        <f>SUM(K53/K56*100)</f>
        <v>1.5005359056806002</v>
      </c>
      <c r="M53" s="28">
        <f>SUM(K53/K57*100000)</f>
        <v>24.045893304936278</v>
      </c>
      <c r="N53" s="41">
        <v>7</v>
      </c>
    </row>
    <row r="54" spans="1:17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7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7">
      <c r="A56" s="13" t="s">
        <v>79</v>
      </c>
      <c r="B56" s="15"/>
      <c r="C56" s="51">
        <f>SUM(C9:C55)</f>
        <v>1817</v>
      </c>
      <c r="D56" s="27">
        <f>SUM(C56/C56*100)</f>
        <v>100</v>
      </c>
      <c r="E56" s="30">
        <f>SUM(C56/C57*100000)</f>
        <v>1597.418810331792</v>
      </c>
      <c r="F56" s="12"/>
      <c r="G56" s="38">
        <f>SUM(G9:G55)</f>
        <v>884</v>
      </c>
      <c r="H56" s="27">
        <f>SUM(G56/G56*100)</f>
        <v>100</v>
      </c>
      <c r="I56" s="30">
        <f>SUM(G56/G57*100000)</f>
        <v>1592.1043152510624</v>
      </c>
      <c r="J56" s="12"/>
      <c r="K56" s="51">
        <f>C56-G56</f>
        <v>933</v>
      </c>
      <c r="L56" s="27">
        <f>SUM(K56/K56*100)</f>
        <v>100</v>
      </c>
      <c r="M56" s="30">
        <f>SUM(K56/K57*100000)</f>
        <v>1602.4870323932535</v>
      </c>
      <c r="N56" s="12"/>
    </row>
    <row r="57" spans="1:17">
      <c r="B57" s="17" t="s">
        <v>97</v>
      </c>
      <c r="C57" s="78">
        <v>113746</v>
      </c>
      <c r="G57" s="78">
        <v>55524</v>
      </c>
      <c r="K57" s="79">
        <v>58222</v>
      </c>
    </row>
    <row r="59" spans="1:17">
      <c r="B59" s="17" t="s">
        <v>78</v>
      </c>
      <c r="C59" s="81">
        <v>1817</v>
      </c>
      <c r="D59" s="81"/>
      <c r="E59" s="28"/>
      <c r="G59" s="81">
        <v>884</v>
      </c>
      <c r="K59" s="81">
        <v>933</v>
      </c>
    </row>
    <row r="60" spans="1:17">
      <c r="B60" s="31" t="s">
        <v>75</v>
      </c>
      <c r="C60" s="74"/>
      <c r="D60" s="45"/>
      <c r="E60" s="56"/>
    </row>
    <row r="62" spans="1:17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HR-P</vt:lpstr>
      <vt:lpstr>ZAGREB</vt:lpstr>
      <vt:lpstr>ZAGREBAČKA</vt:lpstr>
      <vt:lpstr>KRAP-ZAGOR</vt:lpstr>
      <vt:lpstr>SIS-MOSL</vt:lpstr>
      <vt:lpstr>KARLOVAČKA</vt:lpstr>
      <vt:lpstr>VARAŽDIN</vt:lpstr>
      <vt:lpstr>KOP-KRIŽ</vt:lpstr>
      <vt:lpstr>BJELOVAR</vt:lpstr>
      <vt:lpstr>PRIMOR-GOR</vt:lpstr>
      <vt:lpstr>LIKA-SENJ</vt:lpstr>
      <vt:lpstr>VIROVIT-PODR</vt:lpstr>
      <vt:lpstr>POŽ-SLAV</vt:lpstr>
      <vt:lpstr>BROD-POSAV</vt:lpstr>
      <vt:lpstr>ZADAR</vt:lpstr>
      <vt:lpstr>OSIJEK-BAR</vt:lpstr>
      <vt:lpstr>ŠIBEN-KNIN</vt:lpstr>
      <vt:lpstr>VUKOV-SRIJ</vt:lpstr>
      <vt:lpstr>SPLIT-DALM</vt:lpstr>
      <vt:lpstr>ISTRA</vt:lpstr>
      <vt:lpstr>DUBROV-NERET</vt:lpstr>
      <vt:lpstr>MEĐIMUR</vt:lpstr>
      <vt:lpstr>Sheet1</vt:lpstr>
    </vt:vector>
  </TitlesOfParts>
  <Company>HZJZ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InNet</dc:creator>
  <cp:lastModifiedBy>Mario Hemen</cp:lastModifiedBy>
  <cp:lastPrinted>2015-09-11T08:19:13Z</cp:lastPrinted>
  <dcterms:created xsi:type="dcterms:W3CDTF">2002-09-19T10:13:45Z</dcterms:created>
  <dcterms:modified xsi:type="dcterms:W3CDTF">2016-10-14T13:46:01Z</dcterms:modified>
</cp:coreProperties>
</file>