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15390" windowHeight="12780"/>
  </bookViews>
  <sheets>
    <sheet name="Tablica 15" sheetId="26" r:id="rId1"/>
    <sheet name="Tablica 16 - RH" sheetId="25" r:id="rId2"/>
    <sheet name="ZAGREB" sheetId="1" r:id="rId3"/>
    <sheet name="ZAGREBAČKA" sheetId="5" r:id="rId4"/>
    <sheet name="KRAP-ZAGOR" sheetId="6" r:id="rId5"/>
    <sheet name="SIS-MOSL" sheetId="7" r:id="rId6"/>
    <sheet name="KARLOVAČKA" sheetId="8" r:id="rId7"/>
    <sheet name="VARAŽDIN" sheetId="9" r:id="rId8"/>
    <sheet name="KOP-KRIŽ" sheetId="10" r:id="rId9"/>
    <sheet name="BJELOVAR" sheetId="11" r:id="rId10"/>
    <sheet name="PRIMOR-GOR" sheetId="12" r:id="rId11"/>
    <sheet name="LIČKO-SENJ" sheetId="13" r:id="rId12"/>
    <sheet name="VIROVIT-PODR" sheetId="14" r:id="rId13"/>
    <sheet name="POŽ-SLAV" sheetId="15" r:id="rId14"/>
    <sheet name="BROD-POSAV" sheetId="16" r:id="rId15"/>
    <sheet name="ZADAR" sheetId="17" r:id="rId16"/>
    <sheet name="OSIJEK-BAR" sheetId="18" r:id="rId17"/>
    <sheet name="ŠIBEN-KNIN" sheetId="19" r:id="rId18"/>
    <sheet name="VUKOV-SRIJ" sheetId="20" r:id="rId19"/>
    <sheet name="SPLIT-DALM" sheetId="21" r:id="rId20"/>
    <sheet name="ISTRA" sheetId="22" r:id="rId21"/>
    <sheet name="DUBROV-NERET" sheetId="23" r:id="rId22"/>
    <sheet name="MEĐIMUR" sheetId="24" r:id="rId23"/>
  </sheets>
  <calcPr calcId="125725"/>
</workbook>
</file>

<file path=xl/calcChain.xml><?xml version="1.0" encoding="utf-8"?>
<calcChain xmlns="http://schemas.openxmlformats.org/spreadsheetml/2006/main">
  <c r="K28" i="6"/>
  <c r="E10" i="23"/>
  <c r="E11"/>
  <c r="E12"/>
  <c r="E13"/>
  <c r="E14"/>
  <c r="E15"/>
  <c r="E16"/>
  <c r="E17"/>
  <c r="E18"/>
  <c r="E19"/>
  <c r="E20"/>
  <c r="E21"/>
  <c r="E22"/>
  <c r="E23"/>
  <c r="E24"/>
  <c r="E25"/>
  <c r="E26"/>
  <c r="E27"/>
  <c r="E10" i="24"/>
  <c r="E11"/>
  <c r="E12"/>
  <c r="E13"/>
  <c r="E14"/>
  <c r="E15"/>
  <c r="E16"/>
  <c r="E17"/>
  <c r="E18"/>
  <c r="E19"/>
  <c r="E20"/>
  <c r="E21"/>
  <c r="E22"/>
  <c r="D23"/>
  <c r="E23"/>
  <c r="E24"/>
  <c r="E25"/>
  <c r="E26"/>
  <c r="E27"/>
  <c r="K28" i="1"/>
  <c r="M28"/>
  <c r="I28"/>
  <c r="G28"/>
  <c r="H11"/>
  <c r="C28"/>
  <c r="E10"/>
  <c r="E11"/>
  <c r="E12"/>
  <c r="E17"/>
  <c r="E13"/>
  <c r="E14"/>
  <c r="E15"/>
  <c r="E16"/>
  <c r="E18"/>
  <c r="E19"/>
  <c r="E20"/>
  <c r="E21"/>
  <c r="E22"/>
  <c r="E27"/>
  <c r="E23"/>
  <c r="E24"/>
  <c r="E25"/>
  <c r="E26"/>
  <c r="L10"/>
  <c r="M10"/>
  <c r="M11"/>
  <c r="L12"/>
  <c r="M12"/>
  <c r="L17"/>
  <c r="M17"/>
  <c r="L13"/>
  <c r="M13"/>
  <c r="L14"/>
  <c r="M14"/>
  <c r="L15"/>
  <c r="M15"/>
  <c r="L16"/>
  <c r="M16"/>
  <c r="L18"/>
  <c r="M18"/>
  <c r="L19"/>
  <c r="M19"/>
  <c r="L20"/>
  <c r="M20"/>
  <c r="L21"/>
  <c r="M21"/>
  <c r="L22"/>
  <c r="M22"/>
  <c r="L27"/>
  <c r="M27"/>
  <c r="L23"/>
  <c r="M23"/>
  <c r="L24"/>
  <c r="M24"/>
  <c r="L25"/>
  <c r="M25"/>
  <c r="L26"/>
  <c r="M26"/>
  <c r="H10"/>
  <c r="I10"/>
  <c r="I11"/>
  <c r="H12"/>
  <c r="H28"/>
  <c r="I12"/>
  <c r="I17"/>
  <c r="H13"/>
  <c r="I13"/>
  <c r="I14"/>
  <c r="H15"/>
  <c r="I15"/>
  <c r="I16"/>
  <c r="H18"/>
  <c r="I18"/>
  <c r="I19"/>
  <c r="H20"/>
  <c r="I20"/>
  <c r="I21"/>
  <c r="H22"/>
  <c r="I22"/>
  <c r="I27"/>
  <c r="H23"/>
  <c r="I23"/>
  <c r="I24"/>
  <c r="H25"/>
  <c r="I25"/>
  <c r="I26"/>
  <c r="L9"/>
  <c r="H9"/>
  <c r="I9"/>
  <c r="M10" i="25"/>
  <c r="M11"/>
  <c r="M12"/>
  <c r="M17"/>
  <c r="M13"/>
  <c r="M14"/>
  <c r="M15"/>
  <c r="M16"/>
  <c r="M18"/>
  <c r="M19"/>
  <c r="M20"/>
  <c r="M21"/>
  <c r="M22"/>
  <c r="M27"/>
  <c r="M23"/>
  <c r="M24"/>
  <c r="M25"/>
  <c r="M26"/>
  <c r="I10"/>
  <c r="I11"/>
  <c r="I12"/>
  <c r="I17"/>
  <c r="I13"/>
  <c r="I14"/>
  <c r="I15"/>
  <c r="I16"/>
  <c r="I18"/>
  <c r="I19"/>
  <c r="I20"/>
  <c r="I21"/>
  <c r="I22"/>
  <c r="I27"/>
  <c r="I23"/>
  <c r="I24"/>
  <c r="I25"/>
  <c r="I26"/>
  <c r="E10"/>
  <c r="E11"/>
  <c r="E12"/>
  <c r="E17"/>
  <c r="E13"/>
  <c r="E14"/>
  <c r="E15"/>
  <c r="E16"/>
  <c r="E18"/>
  <c r="E19"/>
  <c r="E20"/>
  <c r="D21"/>
  <c r="E21"/>
  <c r="E22"/>
  <c r="E27"/>
  <c r="E23"/>
  <c r="E24"/>
  <c r="E25"/>
  <c r="E26"/>
  <c r="M10" i="24"/>
  <c r="M11"/>
  <c r="M12"/>
  <c r="M13"/>
  <c r="M14"/>
  <c r="M15"/>
  <c r="M16"/>
  <c r="M17"/>
  <c r="M18"/>
  <c r="M19"/>
  <c r="M20"/>
  <c r="M21"/>
  <c r="M22"/>
  <c r="M23"/>
  <c r="M24"/>
  <c r="M25"/>
  <c r="M26"/>
  <c r="M27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M9"/>
  <c r="I9"/>
  <c r="E9"/>
  <c r="M10" i="23"/>
  <c r="M11"/>
  <c r="M12"/>
  <c r="M13"/>
  <c r="M14"/>
  <c r="M15"/>
  <c r="M16"/>
  <c r="M17"/>
  <c r="M18"/>
  <c r="M19"/>
  <c r="M20"/>
  <c r="M21"/>
  <c r="M22"/>
  <c r="M23"/>
  <c r="M24"/>
  <c r="M25"/>
  <c r="M26"/>
  <c r="M27"/>
  <c r="M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9"/>
  <c r="E9"/>
  <c r="M10" i="22"/>
  <c r="M11"/>
  <c r="M12"/>
  <c r="M17"/>
  <c r="M13"/>
  <c r="M14"/>
  <c r="M15"/>
  <c r="M16"/>
  <c r="M18"/>
  <c r="M19"/>
  <c r="M20"/>
  <c r="M21"/>
  <c r="M22"/>
  <c r="M27"/>
  <c r="M23"/>
  <c r="M24"/>
  <c r="M25"/>
  <c r="M26"/>
  <c r="M9"/>
  <c r="H10"/>
  <c r="I10"/>
  <c r="I11"/>
  <c r="H12"/>
  <c r="I12"/>
  <c r="I17"/>
  <c r="I13"/>
  <c r="I14"/>
  <c r="I15"/>
  <c r="I16"/>
  <c r="H18"/>
  <c r="I18"/>
  <c r="I19"/>
  <c r="H20"/>
  <c r="I20"/>
  <c r="I21"/>
  <c r="I22"/>
  <c r="I27"/>
  <c r="I23"/>
  <c r="I24"/>
  <c r="H25"/>
  <c r="I25"/>
  <c r="I26"/>
  <c r="I9"/>
  <c r="E10"/>
  <c r="E11"/>
  <c r="E12"/>
  <c r="E17"/>
  <c r="E13"/>
  <c r="E14"/>
  <c r="E15"/>
  <c r="E16"/>
  <c r="E18"/>
  <c r="E19"/>
  <c r="E20"/>
  <c r="E21"/>
  <c r="D22"/>
  <c r="E22"/>
  <c r="E27"/>
  <c r="E23"/>
  <c r="E24"/>
  <c r="E25"/>
  <c r="E26"/>
  <c r="E9"/>
  <c r="M10" i="21"/>
  <c r="M11"/>
  <c r="M12"/>
  <c r="M17"/>
  <c r="M13"/>
  <c r="M14"/>
  <c r="M15"/>
  <c r="L16"/>
  <c r="M16"/>
  <c r="M18"/>
  <c r="M19"/>
  <c r="M20"/>
  <c r="M21"/>
  <c r="M22"/>
  <c r="M27"/>
  <c r="M23"/>
  <c r="M24"/>
  <c r="M25"/>
  <c r="M26"/>
  <c r="M9"/>
  <c r="I10"/>
  <c r="I11"/>
  <c r="I12"/>
  <c r="I17"/>
  <c r="I13"/>
  <c r="I14"/>
  <c r="I15"/>
  <c r="I16"/>
  <c r="I18"/>
  <c r="I19"/>
  <c r="I20"/>
  <c r="I21"/>
  <c r="I22"/>
  <c r="I27"/>
  <c r="I23"/>
  <c r="I24"/>
  <c r="I25"/>
  <c r="I26"/>
  <c r="I9"/>
  <c r="E10"/>
  <c r="E11"/>
  <c r="E12"/>
  <c r="E17"/>
  <c r="E13"/>
  <c r="E14"/>
  <c r="E15"/>
  <c r="E16"/>
  <c r="E18"/>
  <c r="E19"/>
  <c r="E20"/>
  <c r="E21"/>
  <c r="E22"/>
  <c r="E27"/>
  <c r="E23"/>
  <c r="E24"/>
  <c r="E25"/>
  <c r="E26"/>
  <c r="E9"/>
  <c r="M10" i="20"/>
  <c r="M11"/>
  <c r="M12"/>
  <c r="M13"/>
  <c r="M14"/>
  <c r="M15"/>
  <c r="M16"/>
  <c r="M17"/>
  <c r="M18"/>
  <c r="M19"/>
  <c r="M20"/>
  <c r="M21"/>
  <c r="M22"/>
  <c r="M23"/>
  <c r="M24"/>
  <c r="M25"/>
  <c r="M26"/>
  <c r="M27"/>
  <c r="M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9"/>
  <c r="M10" i="19"/>
  <c r="M11"/>
  <c r="M12"/>
  <c r="M17"/>
  <c r="M13"/>
  <c r="M14"/>
  <c r="M15"/>
  <c r="M16"/>
  <c r="M18"/>
  <c r="L19"/>
  <c r="M19"/>
  <c r="M20"/>
  <c r="L21"/>
  <c r="M21"/>
  <c r="M22"/>
  <c r="M27"/>
  <c r="M23"/>
  <c r="M24"/>
  <c r="M25"/>
  <c r="M26"/>
  <c r="M10" i="18"/>
  <c r="M11"/>
  <c r="M12"/>
  <c r="M17"/>
  <c r="M13"/>
  <c r="M14"/>
  <c r="M15"/>
  <c r="M16"/>
  <c r="M18"/>
  <c r="M19"/>
  <c r="M20"/>
  <c r="M21"/>
  <c r="M22"/>
  <c r="M27"/>
  <c r="M23"/>
  <c r="M24"/>
  <c r="M25"/>
  <c r="M26"/>
  <c r="M9"/>
  <c r="I10"/>
  <c r="I11"/>
  <c r="I12"/>
  <c r="I17"/>
  <c r="I13"/>
  <c r="I14"/>
  <c r="I15"/>
  <c r="I16"/>
  <c r="I18"/>
  <c r="I19"/>
  <c r="I20"/>
  <c r="I21"/>
  <c r="I22"/>
  <c r="I27"/>
  <c r="I23"/>
  <c r="I24"/>
  <c r="I25"/>
  <c r="I26"/>
  <c r="I9"/>
  <c r="E10"/>
  <c r="E11"/>
  <c r="E12"/>
  <c r="E17"/>
  <c r="E13"/>
  <c r="E14"/>
  <c r="E15"/>
  <c r="E16"/>
  <c r="E18"/>
  <c r="E19"/>
  <c r="E20"/>
  <c r="E21"/>
  <c r="E22"/>
  <c r="E27"/>
  <c r="E23"/>
  <c r="E24"/>
  <c r="E25"/>
  <c r="E26"/>
  <c r="E9"/>
  <c r="M10" i="17"/>
  <c r="M11"/>
  <c r="M12"/>
  <c r="M17"/>
  <c r="M13"/>
  <c r="M14"/>
  <c r="M15"/>
  <c r="M16"/>
  <c r="M18"/>
  <c r="M19"/>
  <c r="M20"/>
  <c r="M21"/>
  <c r="M22"/>
  <c r="M27"/>
  <c r="M23"/>
  <c r="M24"/>
  <c r="M25"/>
  <c r="M26"/>
  <c r="M9"/>
  <c r="I10"/>
  <c r="I11"/>
  <c r="I12"/>
  <c r="I17"/>
  <c r="I13"/>
  <c r="I14"/>
  <c r="I15"/>
  <c r="I16"/>
  <c r="I18"/>
  <c r="I19"/>
  <c r="I20"/>
  <c r="I21"/>
  <c r="I22"/>
  <c r="I27"/>
  <c r="I23"/>
  <c r="I24"/>
  <c r="I25"/>
  <c r="I26"/>
  <c r="I9"/>
  <c r="E10"/>
  <c r="E11"/>
  <c r="E12"/>
  <c r="E17"/>
  <c r="E13"/>
  <c r="E14"/>
  <c r="E15"/>
  <c r="E16"/>
  <c r="E18"/>
  <c r="E19"/>
  <c r="E20"/>
  <c r="E21"/>
  <c r="E22"/>
  <c r="E27"/>
  <c r="E23"/>
  <c r="E24"/>
  <c r="E25"/>
  <c r="E26"/>
  <c r="E9"/>
  <c r="M10" i="16"/>
  <c r="M11"/>
  <c r="M12"/>
  <c r="M17"/>
  <c r="M13"/>
  <c r="M14"/>
  <c r="M15"/>
  <c r="M16"/>
  <c r="M18"/>
  <c r="M19"/>
  <c r="M20"/>
  <c r="M21"/>
  <c r="M22"/>
  <c r="M27"/>
  <c r="M23"/>
  <c r="M24"/>
  <c r="M25"/>
  <c r="M26"/>
  <c r="M9"/>
  <c r="I10"/>
  <c r="I11"/>
  <c r="I12"/>
  <c r="I17"/>
  <c r="I13"/>
  <c r="I14"/>
  <c r="I15"/>
  <c r="I16"/>
  <c r="I18"/>
  <c r="I19"/>
  <c r="I20"/>
  <c r="I21"/>
  <c r="I22"/>
  <c r="I27"/>
  <c r="I23"/>
  <c r="I24"/>
  <c r="I25"/>
  <c r="I26"/>
  <c r="I9"/>
  <c r="E10"/>
  <c r="E11"/>
  <c r="E12"/>
  <c r="E17"/>
  <c r="E13"/>
  <c r="E14"/>
  <c r="E15"/>
  <c r="E16"/>
  <c r="E18"/>
  <c r="E19"/>
  <c r="D20"/>
  <c r="E20"/>
  <c r="E21"/>
  <c r="E22"/>
  <c r="E27"/>
  <c r="E23"/>
  <c r="E24"/>
  <c r="E25"/>
  <c r="E26"/>
  <c r="E9"/>
  <c r="M10" i="15"/>
  <c r="M11"/>
  <c r="M12"/>
  <c r="M17"/>
  <c r="M13"/>
  <c r="M14"/>
  <c r="M15"/>
  <c r="M16"/>
  <c r="M18"/>
  <c r="M19"/>
  <c r="M20"/>
  <c r="M21"/>
  <c r="M22"/>
  <c r="M27"/>
  <c r="M23"/>
  <c r="M24"/>
  <c r="M25"/>
  <c r="M26"/>
  <c r="M9"/>
  <c r="I10"/>
  <c r="I11"/>
  <c r="I12"/>
  <c r="I17"/>
  <c r="I13"/>
  <c r="I14"/>
  <c r="I15"/>
  <c r="I16"/>
  <c r="H18"/>
  <c r="I18"/>
  <c r="I19"/>
  <c r="I20"/>
  <c r="I21"/>
  <c r="I22"/>
  <c r="I27"/>
  <c r="H23"/>
  <c r="I23"/>
  <c r="I24"/>
  <c r="I25"/>
  <c r="I26"/>
  <c r="I9"/>
  <c r="E10"/>
  <c r="E11"/>
  <c r="E12"/>
  <c r="E17"/>
  <c r="E13"/>
  <c r="E14"/>
  <c r="E15"/>
  <c r="E16"/>
  <c r="E18"/>
  <c r="E19"/>
  <c r="E20"/>
  <c r="E21"/>
  <c r="E22"/>
  <c r="E27"/>
  <c r="E23"/>
  <c r="E24"/>
  <c r="E25"/>
  <c r="E26"/>
  <c r="E9"/>
  <c r="M9" i="19"/>
  <c r="I10"/>
  <c r="I11"/>
  <c r="I12"/>
  <c r="I17"/>
  <c r="I13"/>
  <c r="I14"/>
  <c r="I15"/>
  <c r="I16"/>
  <c r="I18"/>
  <c r="I19"/>
  <c r="I20"/>
  <c r="I21"/>
  <c r="I22"/>
  <c r="I27"/>
  <c r="I23"/>
  <c r="I24"/>
  <c r="I25"/>
  <c r="I26"/>
  <c r="I9"/>
  <c r="E10"/>
  <c r="E11"/>
  <c r="E12"/>
  <c r="E17"/>
  <c r="E13"/>
  <c r="E14"/>
  <c r="E15"/>
  <c r="E16"/>
  <c r="E18"/>
  <c r="E19"/>
  <c r="E20"/>
  <c r="E21"/>
  <c r="E22"/>
  <c r="E27"/>
  <c r="E23"/>
  <c r="E24"/>
  <c r="E25"/>
  <c r="E26"/>
  <c r="E9"/>
  <c r="M25" i="9"/>
  <c r="M26"/>
  <c r="M15"/>
  <c r="M16"/>
  <c r="M18"/>
  <c r="M19"/>
  <c r="M20"/>
  <c r="M21"/>
  <c r="M22"/>
  <c r="M27"/>
  <c r="M23"/>
  <c r="M24"/>
  <c r="M17"/>
  <c r="M13"/>
  <c r="M14"/>
  <c r="M12"/>
  <c r="G28" i="5"/>
  <c r="K28"/>
  <c r="L25"/>
  <c r="C28"/>
  <c r="K28" i="17"/>
  <c r="L23"/>
  <c r="G28"/>
  <c r="C28"/>
  <c r="D18"/>
  <c r="K28" i="20"/>
  <c r="G28"/>
  <c r="C28"/>
  <c r="K28" i="14"/>
  <c r="L18"/>
  <c r="L24"/>
  <c r="G28"/>
  <c r="H17"/>
  <c r="C28"/>
  <c r="D12"/>
  <c r="D9"/>
  <c r="K28" i="9"/>
  <c r="G28"/>
  <c r="H11"/>
  <c r="H16"/>
  <c r="C28"/>
  <c r="D10"/>
  <c r="K28" i="21"/>
  <c r="L14"/>
  <c r="L9"/>
  <c r="G28"/>
  <c r="H9"/>
  <c r="C28"/>
  <c r="D10"/>
  <c r="G28" i="7"/>
  <c r="H9"/>
  <c r="C28"/>
  <c r="D9"/>
  <c r="K28" i="19"/>
  <c r="L17"/>
  <c r="G28"/>
  <c r="C28"/>
  <c r="D23"/>
  <c r="K28" i="12"/>
  <c r="L14"/>
  <c r="G28"/>
  <c r="H18"/>
  <c r="C28"/>
  <c r="K28" i="15"/>
  <c r="L24"/>
  <c r="L28"/>
  <c r="G28"/>
  <c r="H15"/>
  <c r="C28"/>
  <c r="D11"/>
  <c r="K28" i="18"/>
  <c r="L28"/>
  <c r="G28"/>
  <c r="I28"/>
  <c r="C28"/>
  <c r="D12"/>
  <c r="K28" i="24"/>
  <c r="G28"/>
  <c r="H16"/>
  <c r="C28"/>
  <c r="D15"/>
  <c r="K28" i="13"/>
  <c r="L13"/>
  <c r="G28"/>
  <c r="H25"/>
  <c r="C28"/>
  <c r="G28" i="10"/>
  <c r="H9"/>
  <c r="C28"/>
  <c r="G28" i="8"/>
  <c r="H18"/>
  <c r="H9"/>
  <c r="G28" i="22"/>
  <c r="H15"/>
  <c r="H9"/>
  <c r="I28"/>
  <c r="K28"/>
  <c r="L9"/>
  <c r="C28"/>
  <c r="D20"/>
  <c r="D15"/>
  <c r="K28" i="23"/>
  <c r="L12"/>
  <c r="M28"/>
  <c r="G28"/>
  <c r="C28"/>
  <c r="D17"/>
  <c r="K28" i="16"/>
  <c r="G28"/>
  <c r="H13"/>
  <c r="C28"/>
  <c r="K28" i="11"/>
  <c r="L26"/>
  <c r="G28"/>
  <c r="H15"/>
  <c r="C28"/>
  <c r="D21"/>
  <c r="K28" i="25"/>
  <c r="G28"/>
  <c r="H10"/>
  <c r="L28" i="19"/>
  <c r="E9" i="14"/>
  <c r="I9"/>
  <c r="L9"/>
  <c r="E10"/>
  <c r="I10"/>
  <c r="E11"/>
  <c r="I11"/>
  <c r="M11"/>
  <c r="E12"/>
  <c r="I12"/>
  <c r="E13"/>
  <c r="I13"/>
  <c r="E14"/>
  <c r="I14"/>
  <c r="E15"/>
  <c r="I15"/>
  <c r="M15"/>
  <c r="E16"/>
  <c r="I16"/>
  <c r="M16"/>
  <c r="E17"/>
  <c r="I17"/>
  <c r="E18"/>
  <c r="I18"/>
  <c r="M18"/>
  <c r="E19"/>
  <c r="I19"/>
  <c r="M19"/>
  <c r="E20"/>
  <c r="I20"/>
  <c r="E21"/>
  <c r="I21"/>
  <c r="E22"/>
  <c r="I22"/>
  <c r="E23"/>
  <c r="I23"/>
  <c r="M23"/>
  <c r="E24"/>
  <c r="I24"/>
  <c r="E25"/>
  <c r="I25"/>
  <c r="E26"/>
  <c r="I26"/>
  <c r="M26"/>
  <c r="E27"/>
  <c r="I27"/>
  <c r="E9" i="13"/>
  <c r="I9"/>
  <c r="E10"/>
  <c r="I10"/>
  <c r="E11"/>
  <c r="I11"/>
  <c r="M11"/>
  <c r="E12"/>
  <c r="I12"/>
  <c r="E13"/>
  <c r="I13"/>
  <c r="M13"/>
  <c r="E14"/>
  <c r="I14"/>
  <c r="E15"/>
  <c r="I15"/>
  <c r="M15"/>
  <c r="E16"/>
  <c r="I16"/>
  <c r="E17"/>
  <c r="I17"/>
  <c r="E18"/>
  <c r="I18"/>
  <c r="E19"/>
  <c r="I19"/>
  <c r="M19"/>
  <c r="E20"/>
  <c r="I20"/>
  <c r="E21"/>
  <c r="I21"/>
  <c r="E22"/>
  <c r="I22"/>
  <c r="E23"/>
  <c r="I23"/>
  <c r="M23"/>
  <c r="E24"/>
  <c r="I24"/>
  <c r="E25"/>
  <c r="I25"/>
  <c r="E26"/>
  <c r="I26"/>
  <c r="E27"/>
  <c r="I27"/>
  <c r="E9" i="12"/>
  <c r="I9"/>
  <c r="M9"/>
  <c r="E10"/>
  <c r="I10"/>
  <c r="M10"/>
  <c r="E11"/>
  <c r="I11"/>
  <c r="M11"/>
  <c r="E12"/>
  <c r="I12"/>
  <c r="M12"/>
  <c r="E13"/>
  <c r="I13"/>
  <c r="M13"/>
  <c r="E14"/>
  <c r="I14"/>
  <c r="M14"/>
  <c r="E15"/>
  <c r="I15"/>
  <c r="M15"/>
  <c r="E16"/>
  <c r="I16"/>
  <c r="M16"/>
  <c r="E17"/>
  <c r="I17"/>
  <c r="M17"/>
  <c r="E18"/>
  <c r="I18"/>
  <c r="M18"/>
  <c r="E19"/>
  <c r="I19"/>
  <c r="M19"/>
  <c r="E20"/>
  <c r="I20"/>
  <c r="M20"/>
  <c r="E21"/>
  <c r="I21"/>
  <c r="M21"/>
  <c r="E22"/>
  <c r="I22"/>
  <c r="M22"/>
  <c r="E23"/>
  <c r="I23"/>
  <c r="M23"/>
  <c r="E24"/>
  <c r="I24"/>
  <c r="M24"/>
  <c r="E25"/>
  <c r="I25"/>
  <c r="M25"/>
  <c r="E26"/>
  <c r="I26"/>
  <c r="M26"/>
  <c r="E27"/>
  <c r="I27"/>
  <c r="M27"/>
  <c r="E9" i="11"/>
  <c r="I9"/>
  <c r="M9"/>
  <c r="E10"/>
  <c r="I10"/>
  <c r="M10"/>
  <c r="E11"/>
  <c r="I11"/>
  <c r="M11"/>
  <c r="E12"/>
  <c r="I12"/>
  <c r="M12"/>
  <c r="E13"/>
  <c r="I13"/>
  <c r="M13"/>
  <c r="E14"/>
  <c r="I14"/>
  <c r="M14"/>
  <c r="E15"/>
  <c r="I15"/>
  <c r="M15"/>
  <c r="E16"/>
  <c r="I16"/>
  <c r="M16"/>
  <c r="E17"/>
  <c r="I17"/>
  <c r="M17"/>
  <c r="E18"/>
  <c r="I18"/>
  <c r="M18"/>
  <c r="E19"/>
  <c r="I19"/>
  <c r="M19"/>
  <c r="E20"/>
  <c r="I20"/>
  <c r="M20"/>
  <c r="E21"/>
  <c r="I21"/>
  <c r="M21"/>
  <c r="E22"/>
  <c r="I22"/>
  <c r="M22"/>
  <c r="E23"/>
  <c r="I23"/>
  <c r="M23"/>
  <c r="E24"/>
  <c r="I24"/>
  <c r="M24"/>
  <c r="E25"/>
  <c r="I25"/>
  <c r="M25"/>
  <c r="E26"/>
  <c r="I26"/>
  <c r="M26"/>
  <c r="E27"/>
  <c r="I27"/>
  <c r="M27"/>
  <c r="E9" i="10"/>
  <c r="I9"/>
  <c r="M9"/>
  <c r="E10"/>
  <c r="I10"/>
  <c r="E11"/>
  <c r="I11"/>
  <c r="M11"/>
  <c r="E12"/>
  <c r="I12"/>
  <c r="E13"/>
  <c r="I13"/>
  <c r="E14"/>
  <c r="I14"/>
  <c r="E15"/>
  <c r="I15"/>
  <c r="M15"/>
  <c r="E16"/>
  <c r="I16"/>
  <c r="M16"/>
  <c r="E17"/>
  <c r="I17"/>
  <c r="E18"/>
  <c r="I18"/>
  <c r="E19"/>
  <c r="I19"/>
  <c r="M19"/>
  <c r="E20"/>
  <c r="I20"/>
  <c r="M20"/>
  <c r="E21"/>
  <c r="I21"/>
  <c r="E22"/>
  <c r="I22"/>
  <c r="M22"/>
  <c r="E23"/>
  <c r="I23"/>
  <c r="E24"/>
  <c r="I24"/>
  <c r="E25"/>
  <c r="I25"/>
  <c r="M25"/>
  <c r="E26"/>
  <c r="I26"/>
  <c r="E27"/>
  <c r="I27"/>
  <c r="M27"/>
  <c r="E9" i="9"/>
  <c r="I9"/>
  <c r="M9"/>
  <c r="E10"/>
  <c r="I10"/>
  <c r="M10"/>
  <c r="E11"/>
  <c r="I11"/>
  <c r="M11"/>
  <c r="E12"/>
  <c r="I12"/>
  <c r="E13"/>
  <c r="I13"/>
  <c r="E14"/>
  <c r="I14"/>
  <c r="E15"/>
  <c r="I15"/>
  <c r="E16"/>
  <c r="I16"/>
  <c r="E17"/>
  <c r="I17"/>
  <c r="E18"/>
  <c r="I18"/>
  <c r="E19"/>
  <c r="I19"/>
  <c r="E20"/>
  <c r="I20"/>
  <c r="E21"/>
  <c r="I21"/>
  <c r="E22"/>
  <c r="I22"/>
  <c r="E23"/>
  <c r="I23"/>
  <c r="E24"/>
  <c r="I24"/>
  <c r="E25"/>
  <c r="I25"/>
  <c r="E26"/>
  <c r="I26"/>
  <c r="E27"/>
  <c r="I27"/>
  <c r="E9" i="8"/>
  <c r="I9"/>
  <c r="E10"/>
  <c r="I10"/>
  <c r="E11"/>
  <c r="I11"/>
  <c r="M11"/>
  <c r="E12"/>
  <c r="I12"/>
  <c r="E13"/>
  <c r="I13"/>
  <c r="E14"/>
  <c r="I14"/>
  <c r="E15"/>
  <c r="I15"/>
  <c r="M15"/>
  <c r="E16"/>
  <c r="I16"/>
  <c r="M16"/>
  <c r="E17"/>
  <c r="I17"/>
  <c r="M17"/>
  <c r="E18"/>
  <c r="I18"/>
  <c r="E19"/>
  <c r="I19"/>
  <c r="E20"/>
  <c r="I20"/>
  <c r="M20"/>
  <c r="E21"/>
  <c r="I21"/>
  <c r="E22"/>
  <c r="I22"/>
  <c r="M22"/>
  <c r="E23"/>
  <c r="I23"/>
  <c r="E24"/>
  <c r="I24"/>
  <c r="E25"/>
  <c r="I25"/>
  <c r="M25"/>
  <c r="E26"/>
  <c r="I26"/>
  <c r="M26"/>
  <c r="E27"/>
  <c r="I27"/>
  <c r="M27"/>
  <c r="C28"/>
  <c r="E9" i="7"/>
  <c r="I9"/>
  <c r="E10"/>
  <c r="I10"/>
  <c r="M10"/>
  <c r="E11"/>
  <c r="I11"/>
  <c r="E12"/>
  <c r="I12"/>
  <c r="E13"/>
  <c r="I13"/>
  <c r="E14"/>
  <c r="I14"/>
  <c r="M14"/>
  <c r="E15"/>
  <c r="I15"/>
  <c r="M15"/>
  <c r="E16"/>
  <c r="I16"/>
  <c r="M16"/>
  <c r="E17"/>
  <c r="I17"/>
  <c r="E18"/>
  <c r="I18"/>
  <c r="M18"/>
  <c r="E19"/>
  <c r="I19"/>
  <c r="E20"/>
  <c r="I20"/>
  <c r="M20"/>
  <c r="E21"/>
  <c r="I21"/>
  <c r="E22"/>
  <c r="I22"/>
  <c r="M22"/>
  <c r="E23"/>
  <c r="I23"/>
  <c r="E24"/>
  <c r="I24"/>
  <c r="M24"/>
  <c r="E25"/>
  <c r="I25"/>
  <c r="E26"/>
  <c r="I26"/>
  <c r="E27"/>
  <c r="I27"/>
  <c r="M27"/>
  <c r="E9" i="6"/>
  <c r="I9"/>
  <c r="M9"/>
  <c r="L9"/>
  <c r="E10"/>
  <c r="I10"/>
  <c r="L10"/>
  <c r="E11"/>
  <c r="I11"/>
  <c r="L11"/>
  <c r="E12"/>
  <c r="I12"/>
  <c r="M12"/>
  <c r="E13"/>
  <c r="I13"/>
  <c r="M13"/>
  <c r="E14"/>
  <c r="I14"/>
  <c r="L14"/>
  <c r="E15"/>
  <c r="I15"/>
  <c r="L15"/>
  <c r="E16"/>
  <c r="I16"/>
  <c r="L16"/>
  <c r="M16"/>
  <c r="E17"/>
  <c r="I17"/>
  <c r="M17"/>
  <c r="E18"/>
  <c r="I18"/>
  <c r="M18"/>
  <c r="E19"/>
  <c r="I19"/>
  <c r="L19"/>
  <c r="E20"/>
  <c r="I20"/>
  <c r="L20"/>
  <c r="E21"/>
  <c r="I21"/>
  <c r="M21"/>
  <c r="E22"/>
  <c r="I22"/>
  <c r="M22"/>
  <c r="E23"/>
  <c r="I23"/>
  <c r="M23"/>
  <c r="E24"/>
  <c r="I24"/>
  <c r="M24"/>
  <c r="E25"/>
  <c r="I25"/>
  <c r="L25"/>
  <c r="E26"/>
  <c r="I26"/>
  <c r="L26"/>
  <c r="E27"/>
  <c r="I27"/>
  <c r="M27"/>
  <c r="C28"/>
  <c r="D20"/>
  <c r="G28"/>
  <c r="H25"/>
  <c r="L28"/>
  <c r="M28"/>
  <c r="E9" i="5"/>
  <c r="I9"/>
  <c r="M9"/>
  <c r="E10"/>
  <c r="I10"/>
  <c r="M10"/>
  <c r="E11"/>
  <c r="I11"/>
  <c r="M11"/>
  <c r="D12"/>
  <c r="E12"/>
  <c r="I12"/>
  <c r="M12"/>
  <c r="D13"/>
  <c r="E13"/>
  <c r="I13"/>
  <c r="M13"/>
  <c r="E14"/>
  <c r="I14"/>
  <c r="M14"/>
  <c r="E15"/>
  <c r="I15"/>
  <c r="M15"/>
  <c r="E16"/>
  <c r="I16"/>
  <c r="M16"/>
  <c r="E17"/>
  <c r="I17"/>
  <c r="M17"/>
  <c r="D18"/>
  <c r="E18"/>
  <c r="I18"/>
  <c r="M18"/>
  <c r="D19"/>
  <c r="E19"/>
  <c r="I19"/>
  <c r="M19"/>
  <c r="E20"/>
  <c r="I20"/>
  <c r="M20"/>
  <c r="E21"/>
  <c r="I21"/>
  <c r="M21"/>
  <c r="E22"/>
  <c r="I22"/>
  <c r="M22"/>
  <c r="E23"/>
  <c r="I23"/>
  <c r="M23"/>
  <c r="E24"/>
  <c r="I24"/>
  <c r="M24"/>
  <c r="E25"/>
  <c r="I25"/>
  <c r="M25"/>
  <c r="E26"/>
  <c r="I26"/>
  <c r="M26"/>
  <c r="E27"/>
  <c r="I27"/>
  <c r="M27"/>
  <c r="D28"/>
  <c r="E9" i="1"/>
  <c r="M9"/>
  <c r="E9" i="25"/>
  <c r="I9"/>
  <c r="I28"/>
  <c r="M9"/>
  <c r="C28"/>
  <c r="D16"/>
  <c r="M28"/>
  <c r="M12" i="7"/>
  <c r="M24" i="8"/>
  <c r="M10" i="14"/>
  <c r="M21"/>
  <c r="L12" i="6"/>
  <c r="M9" i="8"/>
  <c r="M25" i="13"/>
  <c r="M21"/>
  <c r="M14"/>
  <c r="M23" i="10"/>
  <c r="M25" i="14"/>
  <c r="M17"/>
  <c r="M11" i="6"/>
  <c r="M19" i="8"/>
  <c r="M26" i="10"/>
  <c r="M18"/>
  <c r="M20" i="13"/>
  <c r="M24" i="14"/>
  <c r="M20"/>
  <c r="M13"/>
  <c r="M9"/>
  <c r="L22" i="6"/>
  <c r="M18" i="8"/>
  <c r="M10"/>
  <c r="M24" i="10"/>
  <c r="M17" i="13"/>
  <c r="M27" i="14"/>
  <c r="M22"/>
  <c r="M17" i="7"/>
  <c r="M21" i="8"/>
  <c r="M12" i="14"/>
  <c r="L27" i="6"/>
  <c r="L24"/>
  <c r="M14"/>
  <c r="M15"/>
  <c r="M26"/>
  <c r="M17" i="10"/>
  <c r="M10" i="13"/>
  <c r="M14" i="14"/>
  <c r="L26" i="9"/>
  <c r="L23"/>
  <c r="L27"/>
  <c r="M23" i="7"/>
  <c r="M9"/>
  <c r="M25"/>
  <c r="K28"/>
  <c r="L15"/>
  <c r="M19"/>
  <c r="M26"/>
  <c r="M21"/>
  <c r="M13"/>
  <c r="M11"/>
  <c r="I28" i="15"/>
  <c r="M26" i="13"/>
  <c r="M18"/>
  <c r="M24"/>
  <c r="M16"/>
  <c r="M27"/>
  <c r="M22"/>
  <c r="M12"/>
  <c r="M9"/>
  <c r="L13" i="6"/>
  <c r="L23"/>
  <c r="L17"/>
  <c r="L21"/>
  <c r="M25"/>
  <c r="M20"/>
  <c r="M19"/>
  <c r="L18"/>
  <c r="M10"/>
  <c r="M14" i="10"/>
  <c r="M13"/>
  <c r="K28"/>
  <c r="M21"/>
  <c r="M10"/>
  <c r="M12"/>
  <c r="K28" i="8"/>
  <c r="L19"/>
  <c r="M23"/>
  <c r="M12"/>
  <c r="M13"/>
  <c r="M14"/>
  <c r="L10"/>
  <c r="D23" i="5"/>
  <c r="D22"/>
  <c r="E28"/>
  <c r="L27" i="24"/>
  <c r="H14"/>
  <c r="H13"/>
  <c r="H9"/>
  <c r="E28"/>
  <c r="L10" i="23"/>
  <c r="L14"/>
  <c r="L16"/>
  <c r="L18"/>
  <c r="L22"/>
  <c r="L24"/>
  <c r="L26"/>
  <c r="L11"/>
  <c r="L17"/>
  <c r="L21"/>
  <c r="L13"/>
  <c r="L15"/>
  <c r="L19"/>
  <c r="L27"/>
  <c r="E28"/>
  <c r="H11"/>
  <c r="H22"/>
  <c r="H20"/>
  <c r="H28" i="22"/>
  <c r="D28"/>
  <c r="L28" i="21"/>
  <c r="I28"/>
  <c r="I28" i="20"/>
  <c r="D11"/>
  <c r="H11"/>
  <c r="H13"/>
  <c r="H17"/>
  <c r="H19"/>
  <c r="H21"/>
  <c r="H25"/>
  <c r="H27"/>
  <c r="H12"/>
  <c r="H20"/>
  <c r="H22"/>
  <c r="H26"/>
  <c r="H10"/>
  <c r="H14"/>
  <c r="H18"/>
  <c r="L16"/>
  <c r="D13" i="19"/>
  <c r="D14"/>
  <c r="D27"/>
  <c r="D18"/>
  <c r="D20"/>
  <c r="H27"/>
  <c r="L9"/>
  <c r="L28" i="17"/>
  <c r="M28" i="19"/>
  <c r="H28" i="15"/>
  <c r="L28" i="14"/>
  <c r="L20"/>
  <c r="L19"/>
  <c r="L12"/>
  <c r="L16"/>
  <c r="L17"/>
  <c r="L10"/>
  <c r="L11"/>
  <c r="L23"/>
  <c r="L27"/>
  <c r="L21"/>
  <c r="L13"/>
  <c r="D10"/>
  <c r="D22"/>
  <c r="D14"/>
  <c r="D13"/>
  <c r="D27"/>
  <c r="D28"/>
  <c r="D11"/>
  <c r="D23"/>
  <c r="D24"/>
  <c r="D15"/>
  <c r="E28"/>
  <c r="D26"/>
  <c r="D25"/>
  <c r="D16"/>
  <c r="L26"/>
  <c r="D20"/>
  <c r="D21"/>
  <c r="L22"/>
  <c r="M28"/>
  <c r="H28" i="13"/>
  <c r="H11"/>
  <c r="H26"/>
  <c r="H14"/>
  <c r="H27"/>
  <c r="H16"/>
  <c r="H10"/>
  <c r="D23"/>
  <c r="D28"/>
  <c r="H23"/>
  <c r="H21"/>
  <c r="D16"/>
  <c r="D11"/>
  <c r="I28"/>
  <c r="H20"/>
  <c r="H15" i="12"/>
  <c r="L19"/>
  <c r="H17"/>
  <c r="D14"/>
  <c r="D9"/>
  <c r="D22"/>
  <c r="D16"/>
  <c r="D24"/>
  <c r="D23"/>
  <c r="D18"/>
  <c r="D26"/>
  <c r="D27"/>
  <c r="D15"/>
  <c r="D12"/>
  <c r="D20"/>
  <c r="H12"/>
  <c r="D25"/>
  <c r="D19"/>
  <c r="H28" i="10"/>
  <c r="H11"/>
  <c r="H26"/>
  <c r="L21"/>
  <c r="H14"/>
  <c r="I28"/>
  <c r="L22" i="9"/>
  <c r="D13"/>
  <c r="D15"/>
  <c r="H12"/>
  <c r="H10"/>
  <c r="H21"/>
  <c r="H22"/>
  <c r="H27"/>
  <c r="I28"/>
  <c r="H19"/>
  <c r="H17"/>
  <c r="D9"/>
  <c r="D17"/>
  <c r="D14"/>
  <c r="D22"/>
  <c r="D16"/>
  <c r="D24"/>
  <c r="E28"/>
  <c r="D19"/>
  <c r="D18"/>
  <c r="D26"/>
  <c r="D25"/>
  <c r="D23"/>
  <c r="D21"/>
  <c r="D12"/>
  <c r="D20"/>
  <c r="D28"/>
  <c r="H14"/>
  <c r="H28"/>
  <c r="D27"/>
  <c r="D11"/>
  <c r="D18" i="8"/>
  <c r="L27"/>
  <c r="L24"/>
  <c r="L9"/>
  <c r="L11"/>
  <c r="L15"/>
  <c r="D24"/>
  <c r="L11" i="7"/>
  <c r="D26"/>
  <c r="L18"/>
  <c r="H26"/>
  <c r="H12"/>
  <c r="H11"/>
  <c r="L22"/>
  <c r="H24"/>
  <c r="H23"/>
  <c r="H14"/>
  <c r="H10"/>
  <c r="L25"/>
  <c r="L12"/>
  <c r="H27"/>
  <c r="D25"/>
  <c r="H22"/>
  <c r="H21"/>
  <c r="D16"/>
  <c r="D11"/>
  <c r="H13"/>
  <c r="L13"/>
  <c r="L20"/>
  <c r="L19"/>
  <c r="L27"/>
  <c r="L24"/>
  <c r="M28"/>
  <c r="H18"/>
  <c r="H28"/>
  <c r="H25"/>
  <c r="H15"/>
  <c r="L23"/>
  <c r="L26"/>
  <c r="L16"/>
  <c r="L28"/>
  <c r="L9"/>
  <c r="L14"/>
  <c r="L21"/>
  <c r="L17"/>
  <c r="L10"/>
  <c r="H16"/>
  <c r="I28"/>
  <c r="H20"/>
  <c r="H19"/>
  <c r="H17"/>
  <c r="H9" i="6"/>
  <c r="H15"/>
  <c r="H10"/>
  <c r="D28"/>
  <c r="H11"/>
  <c r="H13"/>
  <c r="H12"/>
  <c r="H20"/>
  <c r="H18"/>
  <c r="H26"/>
  <c r="H24" i="5"/>
  <c r="L21"/>
  <c r="H16"/>
  <c r="H12"/>
  <c r="L18"/>
  <c r="M28"/>
  <c r="L17"/>
  <c r="L9"/>
  <c r="L28"/>
  <c r="H18"/>
  <c r="H9"/>
  <c r="I28"/>
  <c r="D21"/>
  <c r="D17"/>
  <c r="D15"/>
  <c r="D14"/>
  <c r="H21" i="24"/>
  <c r="H22"/>
  <c r="I28"/>
  <c r="H25" i="23"/>
  <c r="H17"/>
  <c r="H14"/>
  <c r="H23"/>
  <c r="H9"/>
  <c r="H13"/>
  <c r="L23"/>
  <c r="L25"/>
  <c r="L9"/>
  <c r="L28"/>
  <c r="L20"/>
  <c r="L25" i="22"/>
  <c r="L23"/>
  <c r="L22"/>
  <c r="L20"/>
  <c r="L18"/>
  <c r="L15"/>
  <c r="L13"/>
  <c r="L12"/>
  <c r="L10"/>
  <c r="M28"/>
  <c r="L26"/>
  <c r="L24"/>
  <c r="L27"/>
  <c r="L21"/>
  <c r="L19"/>
  <c r="L16"/>
  <c r="L14"/>
  <c r="L17"/>
  <c r="L11"/>
  <c r="L28"/>
  <c r="H25" i="21"/>
  <c r="H23"/>
  <c r="H22"/>
  <c r="H20"/>
  <c r="H18"/>
  <c r="H15"/>
  <c r="H13"/>
  <c r="H12"/>
  <c r="H10"/>
  <c r="H26"/>
  <c r="H24"/>
  <c r="H27"/>
  <c r="H21"/>
  <c r="H19"/>
  <c r="H16"/>
  <c r="H14"/>
  <c r="H17"/>
  <c r="H11"/>
  <c r="H28"/>
  <c r="D18" i="20"/>
  <c r="D13"/>
  <c r="H24"/>
  <c r="H9"/>
  <c r="H16"/>
  <c r="H23"/>
  <c r="D25"/>
  <c r="D15"/>
  <c r="D15" i="19"/>
  <c r="D21"/>
  <c r="D9"/>
  <c r="D28"/>
  <c r="H16"/>
  <c r="H12"/>
  <c r="D12"/>
  <c r="D26"/>
  <c r="D19"/>
  <c r="D11"/>
  <c r="D10"/>
  <c r="D17"/>
  <c r="E28"/>
  <c r="H9"/>
  <c r="D25"/>
  <c r="D22"/>
  <c r="D24"/>
  <c r="D16"/>
  <c r="L25"/>
  <c r="L23"/>
  <c r="L22"/>
  <c r="L20"/>
  <c r="L18"/>
  <c r="L15"/>
  <c r="L13"/>
  <c r="L12"/>
  <c r="L17" i="18"/>
  <c r="D28" i="17"/>
  <c r="D24"/>
  <c r="D27"/>
  <c r="D21"/>
  <c r="D16"/>
  <c r="D14"/>
  <c r="D17"/>
  <c r="H25"/>
  <c r="H22"/>
  <c r="H18"/>
  <c r="H13"/>
  <c r="L24"/>
  <c r="L16"/>
  <c r="L28" i="16"/>
  <c r="D24"/>
  <c r="D21"/>
  <c r="D16"/>
  <c r="D17"/>
  <c r="H25"/>
  <c r="H18"/>
  <c r="H10"/>
  <c r="L24"/>
  <c r="L16"/>
  <c r="L26" i="15"/>
  <c r="L27"/>
  <c r="L21"/>
  <c r="L19"/>
  <c r="L14"/>
  <c r="L17"/>
  <c r="L11"/>
  <c r="L9"/>
  <c r="D20"/>
  <c r="D12"/>
  <c r="H26"/>
  <c r="H24"/>
  <c r="H27"/>
  <c r="H21"/>
  <c r="H19"/>
  <c r="H16"/>
  <c r="H14"/>
  <c r="H17"/>
  <c r="H11"/>
  <c r="L23"/>
  <c r="L22"/>
  <c r="L20"/>
  <c r="L15"/>
  <c r="L13"/>
  <c r="L12"/>
  <c r="H13" i="14"/>
  <c r="H14"/>
  <c r="D19"/>
  <c r="D18"/>
  <c r="D17"/>
  <c r="L25"/>
  <c r="L15"/>
  <c r="H16"/>
  <c r="L14"/>
  <c r="D15" i="13"/>
  <c r="D26"/>
  <c r="H13"/>
  <c r="D19"/>
  <c r="D27"/>
  <c r="E28"/>
  <c r="H15"/>
  <c r="H9"/>
  <c r="H24"/>
  <c r="D9"/>
  <c r="D14"/>
  <c r="D24"/>
  <c r="D10"/>
  <c r="D17"/>
  <c r="H22"/>
  <c r="D12"/>
  <c r="D13"/>
  <c r="H19"/>
  <c r="H18"/>
  <c r="H17"/>
  <c r="H23" i="12"/>
  <c r="H22"/>
  <c r="H13"/>
  <c r="H25"/>
  <c r="H20"/>
  <c r="H19"/>
  <c r="H16"/>
  <c r="H24"/>
  <c r="H10"/>
  <c r="H28"/>
  <c r="H27"/>
  <c r="D13"/>
  <c r="I28"/>
  <c r="D28"/>
  <c r="D21"/>
  <c r="D17"/>
  <c r="E28"/>
  <c r="H9"/>
  <c r="H11"/>
  <c r="H21"/>
  <c r="L9"/>
  <c r="D25" i="10"/>
  <c r="D14"/>
  <c r="L19"/>
  <c r="L23"/>
  <c r="L10"/>
  <c r="L28"/>
  <c r="L12" i="9"/>
  <c r="L18"/>
  <c r="L19"/>
  <c r="L15"/>
  <c r="L17"/>
  <c r="L11"/>
  <c r="L10"/>
  <c r="L20"/>
  <c r="L21"/>
  <c r="L13"/>
  <c r="L25"/>
  <c r="L12" i="8"/>
  <c r="L16"/>
  <c r="L22"/>
  <c r="L25"/>
  <c r="H23"/>
  <c r="L20"/>
  <c r="L23"/>
  <c r="L26"/>
  <c r="L21"/>
  <c r="L14"/>
  <c r="L28"/>
  <c r="I28"/>
  <c r="D9"/>
  <c r="M28"/>
  <c r="D15"/>
  <c r="L13"/>
  <c r="D26"/>
  <c r="L18"/>
  <c r="H20"/>
  <c r="L17"/>
  <c r="H28" i="6"/>
  <c r="H22"/>
  <c r="H21"/>
  <c r="D22"/>
  <c r="D27"/>
  <c r="H19"/>
  <c r="H17"/>
  <c r="H27"/>
  <c r="I28"/>
  <c r="H16"/>
  <c r="H14"/>
  <c r="L11" i="5"/>
  <c r="L19"/>
  <c r="L14"/>
  <c r="L24"/>
  <c r="L16"/>
  <c r="L13"/>
  <c r="L22"/>
  <c r="L26"/>
  <c r="L12"/>
  <c r="L23"/>
  <c r="L10"/>
  <c r="L15"/>
  <c r="L20"/>
  <c r="L27"/>
  <c r="E28" i="1"/>
  <c r="D13"/>
  <c r="D17"/>
  <c r="D18"/>
  <c r="H26" i="25"/>
  <c r="D26"/>
  <c r="D19"/>
  <c r="D11"/>
  <c r="L27"/>
  <c r="E28"/>
  <c r="D27"/>
  <c r="D14"/>
  <c r="H16"/>
  <c r="L26"/>
  <c r="L11"/>
  <c r="D28"/>
  <c r="D25"/>
  <c r="D23"/>
  <c r="D22"/>
  <c r="D20"/>
  <c r="D18"/>
  <c r="D15"/>
  <c r="D13"/>
  <c r="D12"/>
  <c r="H20"/>
  <c r="H12"/>
  <c r="L25"/>
  <c r="L22"/>
  <c r="L18"/>
  <c r="L13"/>
  <c r="H27" i="24"/>
  <c r="H11"/>
  <c r="H12"/>
  <c r="H28"/>
  <c r="H25"/>
  <c r="H17"/>
  <c r="H26"/>
  <c r="H18"/>
  <c r="H10"/>
  <c r="H19"/>
  <c r="H20"/>
  <c r="H23"/>
  <c r="H15"/>
  <c r="H24"/>
  <c r="L17"/>
  <c r="L22"/>
  <c r="L11" i="1"/>
  <c r="L28"/>
  <c r="D20"/>
  <c r="D15"/>
  <c r="D26"/>
  <c r="D19"/>
  <c r="L21" i="25"/>
  <c r="L24"/>
  <c r="D27" i="18"/>
  <c r="D10"/>
  <c r="H20"/>
  <c r="H27"/>
  <c r="D14"/>
  <c r="D25"/>
  <c r="D28"/>
  <c r="D18"/>
  <c r="L9"/>
  <c r="L14"/>
  <c r="L10"/>
  <c r="L15"/>
  <c r="L19"/>
  <c r="H13"/>
  <c r="H16"/>
  <c r="H9"/>
  <c r="H12"/>
  <c r="H14"/>
  <c r="H22"/>
  <c r="H24"/>
  <c r="L20"/>
  <c r="L18"/>
  <c r="M28"/>
  <c r="L25"/>
  <c r="L21"/>
  <c r="L16"/>
  <c r="L27"/>
  <c r="L22"/>
  <c r="L23"/>
  <c r="L12"/>
  <c r="L24"/>
  <c r="L26"/>
  <c r="L11"/>
  <c r="L13"/>
  <c r="H28"/>
  <c r="H25"/>
  <c r="H18"/>
  <c r="H10"/>
  <c r="H21"/>
  <c r="H17"/>
  <c r="H23"/>
  <c r="H15"/>
  <c r="H26"/>
  <c r="H19"/>
  <c r="H11"/>
  <c r="D26"/>
  <c r="D19"/>
  <c r="D11"/>
  <c r="D22"/>
  <c r="D13"/>
  <c r="E28"/>
  <c r="D21"/>
  <c r="D17"/>
  <c r="D23"/>
  <c r="D15"/>
  <c r="D24"/>
  <c r="D16"/>
  <c r="D9"/>
  <c r="D20"/>
  <c r="L14" i="11"/>
  <c r="D11"/>
  <c r="D16"/>
  <c r="D17"/>
  <c r="L9"/>
  <c r="M28"/>
  <c r="H17"/>
  <c r="L15" i="16"/>
  <c r="L23"/>
  <c r="L9"/>
  <c r="L13"/>
  <c r="L22"/>
  <c r="M28"/>
  <c r="L10" i="24"/>
  <c r="H13" i="25"/>
  <c r="H22"/>
  <c r="H24"/>
  <c r="H17"/>
  <c r="H26" i="8"/>
  <c r="H14"/>
  <c r="L11" i="16"/>
  <c r="L19"/>
  <c r="L26"/>
  <c r="L19" i="17"/>
  <c r="D12" i="7"/>
  <c r="D17"/>
  <c r="D14"/>
  <c r="D27"/>
  <c r="D23"/>
  <c r="H12" i="8"/>
  <c r="H22" i="10"/>
  <c r="H13"/>
  <c r="H21"/>
  <c r="H12"/>
  <c r="L10" i="13"/>
  <c r="L23" i="20"/>
  <c r="L13"/>
  <c r="L14"/>
  <c r="L12" i="13"/>
  <c r="D10" i="23"/>
  <c r="D12"/>
  <c r="D14"/>
  <c r="D16"/>
  <c r="D18"/>
  <c r="D20"/>
  <c r="D22"/>
  <c r="D24"/>
  <c r="D26"/>
  <c r="D10" i="24"/>
  <c r="D28"/>
  <c r="D12"/>
  <c r="D14"/>
  <c r="D16"/>
  <c r="D18"/>
  <c r="D20"/>
  <c r="D22"/>
  <c r="D24"/>
  <c r="D26"/>
  <c r="D15" i="17"/>
  <c r="D23"/>
  <c r="D9"/>
  <c r="D13"/>
  <c r="D22"/>
  <c r="E28"/>
  <c r="L20" i="16"/>
  <c r="D20" i="17"/>
  <c r="L18"/>
  <c r="D25" i="24"/>
  <c r="D17"/>
  <c r="D27" i="23"/>
  <c r="D19"/>
  <c r="D11"/>
  <c r="L18" i="24"/>
  <c r="D9"/>
  <c r="L24"/>
  <c r="H15" i="25"/>
  <c r="H23"/>
  <c r="H27"/>
  <c r="H21"/>
  <c r="H11"/>
  <c r="H11" i="8"/>
  <c r="H19"/>
  <c r="H13"/>
  <c r="H24"/>
  <c r="L10" i="15"/>
  <c r="L18"/>
  <c r="L25"/>
  <c r="M28"/>
  <c r="L16"/>
  <c r="L17" i="16"/>
  <c r="L21"/>
  <c r="L17" i="17"/>
  <c r="L21"/>
  <c r="D11"/>
  <c r="D19"/>
  <c r="D26"/>
  <c r="H20" i="19"/>
  <c r="H24" i="6"/>
  <c r="H23"/>
  <c r="D13" i="7"/>
  <c r="E28"/>
  <c r="D20"/>
  <c r="D18"/>
  <c r="D28"/>
  <c r="D17" i="8"/>
  <c r="D14"/>
  <c r="H22"/>
  <c r="H27"/>
  <c r="H18" i="9"/>
  <c r="H24"/>
  <c r="H9"/>
  <c r="H13"/>
  <c r="H20"/>
  <c r="H17" i="10"/>
  <c r="H16"/>
  <c r="H24"/>
  <c r="H19"/>
  <c r="H10"/>
  <c r="L22" i="13"/>
  <c r="M28" i="17"/>
  <c r="H23" i="19"/>
  <c r="L21" i="20"/>
  <c r="L9"/>
  <c r="L12"/>
  <c r="H9" i="25"/>
  <c r="D9" i="22"/>
  <c r="H12" i="13"/>
  <c r="D28" i="15"/>
  <c r="D11" i="12"/>
  <c r="D10"/>
  <c r="L10" i="21"/>
  <c r="L12"/>
  <c r="L13"/>
  <c r="L15"/>
  <c r="L18"/>
  <c r="L20"/>
  <c r="L22"/>
  <c r="L23"/>
  <c r="L25"/>
  <c r="M28"/>
  <c r="H20" i="14"/>
  <c r="L25" i="16"/>
  <c r="L10"/>
  <c r="D25" i="17"/>
  <c r="D10"/>
  <c r="D24" i="21"/>
  <c r="L26"/>
  <c r="L19"/>
  <c r="L11"/>
  <c r="D23" i="22"/>
  <c r="D27" i="24"/>
  <c r="D19"/>
  <c r="D11"/>
  <c r="D21" i="23"/>
  <c r="D13"/>
  <c r="L16" i="13"/>
  <c r="L13" i="17"/>
  <c r="L22"/>
  <c r="L9"/>
  <c r="L12"/>
  <c r="L20"/>
  <c r="L18" i="16"/>
  <c r="L15" i="17"/>
  <c r="L13" i="24"/>
  <c r="H14" i="25"/>
  <c r="H16" i="8"/>
  <c r="H28"/>
  <c r="L11" i="17"/>
  <c r="L26"/>
  <c r="L9" i="24"/>
  <c r="L20"/>
  <c r="H18" i="25"/>
  <c r="H25"/>
  <c r="H19"/>
  <c r="H10" i="8"/>
  <c r="H17"/>
  <c r="H25"/>
  <c r="H15"/>
  <c r="L14" i="16"/>
  <c r="L27"/>
  <c r="L14" i="17"/>
  <c r="L27"/>
  <c r="D15" i="7"/>
  <c r="D21"/>
  <c r="D19"/>
  <c r="D10"/>
  <c r="D19" i="8"/>
  <c r="D22"/>
  <c r="H21"/>
  <c r="H25" i="9"/>
  <c r="H15"/>
  <c r="H26"/>
  <c r="H23"/>
  <c r="H23" i="10"/>
  <c r="H25"/>
  <c r="H15"/>
  <c r="H20"/>
  <c r="H18"/>
  <c r="L28" i="13"/>
  <c r="H21" i="19"/>
  <c r="L17" i="20"/>
  <c r="L26"/>
  <c r="L10"/>
  <c r="D9" i="23"/>
  <c r="L12" i="24"/>
  <c r="H27" i="10"/>
  <c r="D24" i="25"/>
  <c r="D9"/>
  <c r="D17"/>
  <c r="D10"/>
  <c r="D11" i="22"/>
  <c r="D17"/>
  <c r="D14"/>
  <c r="D16"/>
  <c r="D19"/>
  <c r="D21"/>
  <c r="D27"/>
  <c r="D24"/>
  <c r="D26"/>
  <c r="D13" i="21"/>
  <c r="D22"/>
  <c r="H15" i="20"/>
  <c r="H28"/>
  <c r="L12" i="16"/>
  <c r="D12" i="17"/>
  <c r="L25"/>
  <c r="L10"/>
  <c r="D19" i="21"/>
  <c r="L21"/>
  <c r="L17"/>
  <c r="D25" i="22"/>
  <c r="D18"/>
  <c r="D10"/>
  <c r="D21" i="24"/>
  <c r="D13"/>
  <c r="D23" i="23"/>
  <c r="D15"/>
  <c r="H9" i="15"/>
  <c r="L10" i="19"/>
  <c r="H20" i="15"/>
  <c r="H12"/>
  <c r="D22" i="16"/>
  <c r="H27" i="17"/>
  <c r="L27" i="19"/>
  <c r="L14"/>
  <c r="H26" i="1"/>
  <c r="H24"/>
  <c r="H27"/>
  <c r="H21"/>
  <c r="H19"/>
  <c r="H16"/>
  <c r="H14"/>
  <c r="H17"/>
  <c r="H22" i="15"/>
  <c r="H26" i="16"/>
  <c r="H24" i="17"/>
  <c r="L24" i="19"/>
  <c r="H26" i="22"/>
  <c r="H24"/>
  <c r="H27"/>
  <c r="H21"/>
  <c r="H19"/>
  <c r="H16"/>
  <c r="H14"/>
  <c r="H17"/>
  <c r="H25" i="11"/>
  <c r="L17"/>
  <c r="L22"/>
  <c r="L19"/>
  <c r="I28"/>
  <c r="H10"/>
  <c r="H22"/>
  <c r="L12"/>
  <c r="L28"/>
  <c r="L27"/>
  <c r="H20"/>
  <c r="H18"/>
  <c r="H19"/>
  <c r="H12"/>
  <c r="H16"/>
  <c r="H28"/>
  <c r="H27"/>
  <c r="H21"/>
  <c r="H14"/>
  <c r="H26"/>
  <c r="H9"/>
  <c r="H23"/>
  <c r="H24"/>
  <c r="L24"/>
  <c r="L13"/>
  <c r="D13"/>
  <c r="H13"/>
  <c r="H11"/>
  <c r="L16"/>
  <c r="L21"/>
  <c r="L18"/>
  <c r="L15"/>
  <c r="L11"/>
  <c r="L20"/>
  <c r="L25"/>
  <c r="L23"/>
  <c r="D15"/>
  <c r="D14"/>
  <c r="D23"/>
  <c r="D12"/>
  <c r="D10"/>
  <c r="D18"/>
  <c r="L10"/>
  <c r="D9"/>
  <c r="E28"/>
  <c r="D26"/>
  <c r="D24"/>
  <c r="D28"/>
  <c r="D20"/>
  <c r="D19"/>
  <c r="D27"/>
  <c r="D22"/>
  <c r="D25"/>
  <c r="D9" i="10"/>
  <c r="D27"/>
  <c r="D26"/>
  <c r="D28"/>
  <c r="D10"/>
  <c r="D23"/>
  <c r="D11"/>
  <c r="D21"/>
  <c r="D20"/>
  <c r="D12"/>
  <c r="E28"/>
  <c r="D19"/>
  <c r="D13"/>
  <c r="D17"/>
  <c r="D22"/>
  <c r="D24"/>
  <c r="D25" i="21"/>
  <c r="D27" i="15"/>
  <c r="L15" i="13"/>
  <c r="L9"/>
  <c r="D26" i="6"/>
  <c r="D11"/>
  <c r="D18" i="10"/>
  <c r="L17" i="12"/>
  <c r="H15" i="14"/>
  <c r="I28"/>
  <c r="D23" i="15"/>
  <c r="D15" i="10"/>
  <c r="H21" i="14"/>
  <c r="L25" i="10"/>
  <c r="L22"/>
  <c r="L24"/>
  <c r="L11"/>
  <c r="L12"/>
  <c r="L20"/>
  <c r="L9"/>
  <c r="L14"/>
  <c r="L26"/>
  <c r="L15"/>
  <c r="L27"/>
  <c r="L17"/>
  <c r="M28"/>
  <c r="D27" i="8"/>
  <c r="D10"/>
  <c r="D11"/>
  <c r="D21"/>
  <c r="D28"/>
  <c r="D25"/>
  <c r="D20"/>
  <c r="E28"/>
  <c r="D16"/>
  <c r="D12"/>
  <c r="D23"/>
  <c r="D13"/>
  <c r="D18" i="16"/>
  <c r="D15"/>
  <c r="D28"/>
  <c r="D12"/>
  <c r="E28"/>
  <c r="D10"/>
  <c r="D26"/>
  <c r="D19"/>
  <c r="D11"/>
  <c r="D13"/>
  <c r="D23"/>
  <c r="D25"/>
  <c r="D27"/>
  <c r="D14"/>
  <c r="D9"/>
  <c r="L11" i="24"/>
  <c r="L19"/>
  <c r="L15"/>
  <c r="L26"/>
  <c r="M28"/>
  <c r="L25"/>
  <c r="L21"/>
  <c r="L16"/>
  <c r="L23"/>
  <c r="L14"/>
  <c r="H10" i="19"/>
  <c r="H13"/>
  <c r="H15"/>
  <c r="H14"/>
  <c r="H11"/>
  <c r="H18"/>
  <c r="H25"/>
  <c r="H28"/>
  <c r="H26"/>
  <c r="H19"/>
  <c r="H17"/>
  <c r="I28"/>
  <c r="H24"/>
  <c r="H22"/>
  <c r="D12" i="20"/>
  <c r="D21"/>
  <c r="D23"/>
  <c r="D28"/>
  <c r="D24"/>
  <c r="D20"/>
  <c r="D26"/>
  <c r="E28"/>
  <c r="D16"/>
  <c r="D14"/>
  <c r="D10"/>
  <c r="D9"/>
  <c r="D27"/>
  <c r="D17"/>
  <c r="D19"/>
  <c r="D22"/>
  <c r="H11" i="17"/>
  <c r="H26"/>
  <c r="H16"/>
  <c r="H21"/>
  <c r="H10"/>
  <c r="H28"/>
  <c r="H9"/>
  <c r="I28"/>
  <c r="H20"/>
  <c r="H12"/>
  <c r="H14"/>
  <c r="H19"/>
  <c r="H17"/>
  <c r="H23"/>
  <c r="H15"/>
  <c r="H28" i="25"/>
  <c r="D17" i="6"/>
  <c r="E28"/>
  <c r="D19"/>
  <c r="D25"/>
  <c r="D18"/>
  <c r="D23"/>
  <c r="D24"/>
  <c r="D15"/>
  <c r="D14"/>
  <c r="D12"/>
  <c r="D21"/>
  <c r="D13"/>
  <c r="D9"/>
  <c r="D16"/>
  <c r="H21" i="16"/>
  <c r="H11"/>
  <c r="H14"/>
  <c r="H28"/>
  <c r="I28"/>
  <c r="H20"/>
  <c r="H12"/>
  <c r="H9"/>
  <c r="H27"/>
  <c r="H17"/>
  <c r="H23"/>
  <c r="H15"/>
  <c r="H16"/>
  <c r="H19"/>
  <c r="L26" i="13"/>
  <c r="L24"/>
  <c r="L19"/>
  <c r="L27"/>
  <c r="L18"/>
  <c r="L20"/>
  <c r="L14"/>
  <c r="L23"/>
  <c r="L21"/>
  <c r="L17"/>
  <c r="D19" i="15"/>
  <c r="E28"/>
  <c r="D17"/>
  <c r="D26"/>
  <c r="D9"/>
  <c r="D22"/>
  <c r="D13"/>
  <c r="D24"/>
  <c r="D21"/>
  <c r="D10"/>
  <c r="D25"/>
  <c r="D18"/>
  <c r="D14"/>
  <c r="M28" i="12"/>
  <c r="L28"/>
  <c r="L23"/>
  <c r="L18"/>
  <c r="L12"/>
  <c r="L25"/>
  <c r="L27"/>
  <c r="L22"/>
  <c r="L16"/>
  <c r="L11"/>
  <c r="L20"/>
  <c r="L10"/>
  <c r="L21"/>
  <c r="L26"/>
  <c r="L15"/>
  <c r="L13"/>
  <c r="D27" i="21"/>
  <c r="E28"/>
  <c r="D21"/>
  <c r="D28"/>
  <c r="D17"/>
  <c r="D16"/>
  <c r="D12"/>
  <c r="D20"/>
  <c r="D11"/>
  <c r="D9"/>
  <c r="D15"/>
  <c r="D23"/>
  <c r="D26"/>
  <c r="D14"/>
  <c r="H24" i="14"/>
  <c r="H12"/>
  <c r="H18"/>
  <c r="H10"/>
  <c r="H28"/>
  <c r="H11"/>
  <c r="H19"/>
  <c r="H25"/>
  <c r="H9"/>
  <c r="H23"/>
  <c r="H26"/>
  <c r="H24" i="16"/>
  <c r="D18" i="21"/>
  <c r="L25" i="13"/>
  <c r="L11"/>
  <c r="M28"/>
  <c r="H27" i="14"/>
  <c r="D16" i="15"/>
  <c r="D10" i="6"/>
  <c r="D16" i="10"/>
  <c r="L16"/>
  <c r="H22" i="14"/>
  <c r="D15" i="15"/>
  <c r="H22" i="16"/>
  <c r="L18" i="10"/>
  <c r="L13"/>
  <c r="L24" i="12"/>
  <c r="L16" i="25"/>
  <c r="L9"/>
  <c r="L14"/>
  <c r="L23"/>
  <c r="L15"/>
  <c r="L10"/>
  <c r="L19"/>
  <c r="L20"/>
  <c r="L12"/>
  <c r="L17"/>
  <c r="L28" i="20"/>
  <c r="L24"/>
  <c r="L15"/>
  <c r="L27"/>
  <c r="L20"/>
  <c r="L19"/>
  <c r="M28"/>
  <c r="L11"/>
  <c r="L22"/>
  <c r="L25"/>
  <c r="L18"/>
  <c r="H15" i="5"/>
  <c r="H25"/>
  <c r="H27"/>
  <c r="H20"/>
  <c r="H26"/>
  <c r="H10"/>
  <c r="H28"/>
  <c r="H19"/>
  <c r="H21"/>
  <c r="H17"/>
  <c r="H23"/>
  <c r="H14"/>
  <c r="H13"/>
  <c r="H11"/>
  <c r="H22"/>
  <c r="D16" i="1"/>
  <c r="D9"/>
  <c r="D24"/>
  <c r="D14"/>
  <c r="D12"/>
  <c r="D23"/>
  <c r="D10"/>
  <c r="D21"/>
  <c r="D22" i="13"/>
  <c r="D21"/>
  <c r="D20"/>
  <c r="D18"/>
  <c r="D25"/>
  <c r="H26" i="12"/>
  <c r="H14"/>
  <c r="D22" i="7"/>
  <c r="D24"/>
  <c r="M28" i="9"/>
  <c r="L24"/>
  <c r="L16"/>
  <c r="L9"/>
  <c r="L14"/>
  <c r="L28"/>
  <c r="D27" i="1"/>
  <c r="D25"/>
  <c r="D22"/>
  <c r="I28" i="23"/>
  <c r="H19"/>
  <c r="H16"/>
  <c r="H26"/>
  <c r="H15"/>
  <c r="H10"/>
  <c r="H28"/>
  <c r="H27"/>
  <c r="H18"/>
  <c r="H12"/>
  <c r="H24"/>
  <c r="H21"/>
  <c r="D13" i="22"/>
  <c r="D12"/>
  <c r="E28"/>
  <c r="L24" i="21"/>
  <c r="L27"/>
  <c r="D10" i="5"/>
  <c r="D25"/>
  <c r="D9"/>
  <c r="D27"/>
  <c r="D16"/>
  <c r="D11"/>
  <c r="D24"/>
  <c r="D26"/>
  <c r="D20"/>
  <c r="D11" i="1"/>
  <c r="H11" i="22"/>
  <c r="H13" i="15"/>
  <c r="L16" i="19"/>
  <c r="H25" i="15"/>
  <c r="H10"/>
  <c r="L26" i="19"/>
  <c r="L11"/>
  <c r="H22" i="22"/>
  <c r="H13"/>
  <c r="D25" i="23"/>
  <c r="H23" i="22"/>
  <c r="D28" i="1"/>
  <c r="L28" i="25"/>
  <c r="L28" i="24"/>
</calcChain>
</file>

<file path=xl/comments1.xml><?xml version="1.0" encoding="utf-8"?>
<comments xmlns="http://schemas.openxmlformats.org/spreadsheetml/2006/main">
  <authors>
    <author>Bosiljka Petruša</author>
  </authors>
  <commentList>
    <comment ref="R32" authorId="0">
      <text>
        <r>
          <rPr>
            <b/>
            <sz val="9"/>
            <color indexed="81"/>
            <rFont val="Tahoma"/>
            <family val="2"/>
            <charset val="238"/>
          </rPr>
          <t>Bosiljka Petruša: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<sst xmlns="http://schemas.openxmlformats.org/spreadsheetml/2006/main" count="1773" uniqueCount="153">
  <si>
    <t>UKUPNO</t>
  </si>
  <si>
    <t>BROJ</t>
  </si>
  <si>
    <t>Stopa na</t>
  </si>
  <si>
    <t>Skupina bolesti - stanja</t>
  </si>
  <si>
    <t>%</t>
  </si>
  <si>
    <t>stanovnika</t>
  </si>
  <si>
    <t>No.</t>
  </si>
  <si>
    <t>Rate per</t>
  </si>
  <si>
    <t>ICD 10 disease group</t>
  </si>
  <si>
    <t>population</t>
  </si>
  <si>
    <t>I</t>
  </si>
  <si>
    <t>II</t>
  </si>
  <si>
    <t>Novotvorine - Neoplasms</t>
  </si>
  <si>
    <t>III</t>
  </si>
  <si>
    <t>IV</t>
  </si>
  <si>
    <t>V</t>
  </si>
  <si>
    <t>VI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</si>
  <si>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</si>
  <si>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</si>
  <si>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</si>
  <si>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</si>
  <si>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</si>
  <si>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</si>
  <si>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</si>
  <si>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</si>
  <si>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</si>
  <si>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</si>
  <si>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</si>
  <si>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</si>
  <si>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MUŠKI</t>
  </si>
  <si>
    <t>ŽENE</t>
  </si>
  <si>
    <t>STANOVNIKA</t>
  </si>
  <si>
    <t>GRAD ZAGREB</t>
  </si>
  <si>
    <t>RANG</t>
  </si>
  <si>
    <t>UKUPNO - Total</t>
  </si>
  <si>
    <t>VII</t>
  </si>
  <si>
    <t>ZAGREBAČKA</t>
  </si>
  <si>
    <t>KRAPINSKO-ZAGORSKA</t>
  </si>
  <si>
    <t>SISAČKO-MOSLAVAČKA</t>
  </si>
  <si>
    <t>VARAŽDINSKA</t>
  </si>
  <si>
    <t>KOPRIVNIČKO-KRIŽEVAČKA</t>
  </si>
  <si>
    <t>PRIMORSKO-GORANSKA</t>
  </si>
  <si>
    <t>VIROVITIČKO-PODRAVSKA</t>
  </si>
  <si>
    <t>POŽEŠKO-SLAVONSKA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</si>
  <si>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</si>
  <si>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</si>
  <si>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</si>
  <si>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</si>
  <si>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</si>
  <si>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</si>
  <si>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MEĐIMURSKA</t>
  </si>
  <si>
    <t>*STANOVNIKA</t>
  </si>
  <si>
    <t xml:space="preserve">KARLOVAČKA </t>
  </si>
  <si>
    <t>Hrvatska</t>
  </si>
  <si>
    <t>Bolesti krvi i krvotvornog sustava te određene bolesti imunološkog sustava - Diseases of the blood and blood-forming organs and certain disorders involving the immune mechanism</t>
  </si>
  <si>
    <t>Endokrine bolesti, bolesti prehrane i metabolizma - Endocrine, nutritional and metabolic disease</t>
  </si>
  <si>
    <t>Bolesti živčanog sustava- Diseases of the nervous system</t>
  </si>
  <si>
    <t xml:space="preserve">Duševni poremećaji i poremećaji ponašanja- Mental  and behavioural disorders
</t>
  </si>
  <si>
    <t>Bolesti oka i očnih adneksa- Diseases of the eye and adnexa</t>
  </si>
  <si>
    <t>Bolesti uha i mastoidnog nastavka- Diseases of the ear and mastoid process</t>
  </si>
  <si>
    <t>Bolesti cirkulacijskog sustava- Diseases of the circulatoruy system</t>
  </si>
  <si>
    <t>Bolesti dišnog sustava - Diseases of the respiratoty system</t>
  </si>
  <si>
    <t xml:space="preserve">Bolesti kože i potkožnog tkiva - Diseases of the skin and subcutaneous tissue </t>
  </si>
  <si>
    <t>Bolesti mišićno-koštanog sustava i vezivnog tkiva - Diseases of the musculo-skeletal system and connective tissue</t>
  </si>
  <si>
    <t>Bolesti sustava mokraćnih i spolnih organa- Diseases of the genitorinary system</t>
  </si>
  <si>
    <t xml:space="preserve">Trudnoća, porod i babinje - Pregnancy, childbirth and the puerperium </t>
  </si>
  <si>
    <t>Određena stanja nastala u perinatalnom razdoblju - Certain conditions originating in the perinatal period</t>
  </si>
  <si>
    <t>Bolesti probavnog sustava- Diseases of the digestive system</t>
  </si>
  <si>
    <t>Kongenitane malformacije, deformiteti i kromosomske amnormalnosti- Congenital malformations, deformations and chromosomal abnormalities</t>
  </si>
  <si>
    <t xml:space="preserve"> Simptomi, znakovi i abnormalni klinički i laboratorijski nalazi neuvršteni  drugamo- Simptoms, signs and amnormal clinical and laboratory findings, NEC</t>
  </si>
  <si>
    <t>Ozljede, otrovanja i neke druge posljedice vanjskih uzroka- Injury, poisoning and certain other conseguences of extermal causes</t>
  </si>
  <si>
    <t>Zarazne i parazitarne bolesti-Infectious and parasitic diseases</t>
  </si>
  <si>
    <t>Duševni poremećaji i poremećaji ponašanja- Mental  and behavioural disorders</t>
  </si>
  <si>
    <t xml:space="preserve">Stanovništvo </t>
  </si>
  <si>
    <t>riješeno</t>
  </si>
  <si>
    <t>Broj umrlih</t>
  </si>
  <si>
    <t>11.</t>
  </si>
  <si>
    <t>2.</t>
  </si>
  <si>
    <t>15.</t>
  </si>
  <si>
    <t>4.</t>
  </si>
  <si>
    <t>9.</t>
  </si>
  <si>
    <t>7.</t>
  </si>
  <si>
    <t>1.</t>
  </si>
  <si>
    <t>5.</t>
  </si>
  <si>
    <t>6.</t>
  </si>
  <si>
    <t>16.</t>
  </si>
  <si>
    <t>12.</t>
  </si>
  <si>
    <t>8.</t>
  </si>
  <si>
    <t>14.</t>
  </si>
  <si>
    <t>13.</t>
  </si>
  <si>
    <t>10.</t>
  </si>
  <si>
    <t>3.</t>
  </si>
  <si>
    <t>BJELOVARSKO-BILOGORSKA</t>
  </si>
  <si>
    <t>LIČKO-SENJSKA</t>
  </si>
  <si>
    <t>BRODSKO-POSAVSKA</t>
  </si>
  <si>
    <t>DUBROVAČKO-NERETVANSKA</t>
  </si>
  <si>
    <r>
      <t xml:space="preserve">Tablica </t>
    </r>
    <r>
      <rPr>
        <i/>
        <sz val="8"/>
        <rFont val="Arial"/>
        <family val="2"/>
        <charset val="238"/>
      </rPr>
      <t>- Table</t>
    </r>
    <r>
      <rPr>
        <b/>
        <sz val="8"/>
        <rFont val="Arial"/>
        <family val="2"/>
        <charset val="238"/>
      </rPr>
      <t xml:space="preserve"> 15/I.</t>
    </r>
  </si>
  <si>
    <r>
      <t xml:space="preserve">RANG I UDJEL DESET VODEĆIH UZROKA SMRTI U HRVATSKOJ 2018. GODINE - UKUPNO </t>
    </r>
    <r>
      <rPr>
        <i/>
        <sz val="8"/>
        <rFont val="Arial"/>
        <family val="2"/>
        <charset val="238"/>
      </rPr>
      <t>- Rank of the 10 leading causes of death and their respective shares - total, Croatia 2018</t>
    </r>
  </si>
  <si>
    <t xml:space="preserve"> </t>
  </si>
  <si>
    <t xml:space="preserve">MKB-X ŠIFRA </t>
  </si>
  <si>
    <t>D I J A G N O Z A</t>
  </si>
  <si>
    <t>ICD 10 Code</t>
  </si>
  <si>
    <t>Diagnosis</t>
  </si>
  <si>
    <t>I20-I25</t>
  </si>
  <si>
    <r>
      <t xml:space="preserve">Ishemijske bolesti srca </t>
    </r>
    <r>
      <rPr>
        <i/>
        <sz val="8"/>
        <rFont val="Arial"/>
        <family val="2"/>
        <charset val="238"/>
      </rPr>
      <t>- Ischaemic heart diseases</t>
    </r>
  </si>
  <si>
    <t>I60-I69</t>
  </si>
  <si>
    <r>
      <t xml:space="preserve">Cerebrovaskularne bolesti </t>
    </r>
    <r>
      <rPr>
        <i/>
        <sz val="8"/>
        <rFont val="Arial"/>
        <family val="2"/>
        <charset val="238"/>
      </rPr>
      <t>-  Cerebrovascular diseases</t>
    </r>
  </si>
  <si>
    <r>
      <t>C33-C34</t>
    </r>
    <r>
      <rPr>
        <sz val="8"/>
        <rFont val="Arial"/>
        <family val="2"/>
        <charset val="238"/>
      </rPr>
      <t xml:space="preserve"> </t>
    </r>
  </si>
  <si>
    <r>
      <t xml:space="preserve">Zloćudna novotvorina dušnika, dušnica i pluća - </t>
    </r>
    <r>
      <rPr>
        <i/>
        <sz val="7"/>
        <rFont val="Arial"/>
        <family val="2"/>
        <charset val="238"/>
      </rPr>
      <t>Malignant neoplasms of trachea,  bronchus and lung</t>
    </r>
  </si>
  <si>
    <t>E10-E14</t>
  </si>
  <si>
    <r>
      <t xml:space="preserve">Dijabetes melitus </t>
    </r>
    <r>
      <rPr>
        <sz val="8"/>
        <rFont val="Arial"/>
        <family val="2"/>
        <charset val="238"/>
      </rPr>
      <t xml:space="preserve"> - </t>
    </r>
    <r>
      <rPr>
        <i/>
        <sz val="8"/>
        <rFont val="Arial"/>
        <family val="2"/>
        <charset val="238"/>
      </rPr>
      <t>Diabetes mellitus</t>
    </r>
  </si>
  <si>
    <t>I10-I15</t>
  </si>
  <si>
    <r>
      <t>Hipertenzivne bolesti</t>
    </r>
    <r>
      <rPr>
        <sz val="8"/>
        <rFont val="Arial"/>
        <family val="2"/>
        <charset val="238"/>
      </rPr>
      <t xml:space="preserve"> – </t>
    </r>
    <r>
      <rPr>
        <i/>
        <sz val="8"/>
        <rFont val="Arial"/>
        <family val="2"/>
        <charset val="238"/>
      </rPr>
      <t>Hypertensive diseases</t>
    </r>
    <r>
      <rPr>
        <b/>
        <sz val="8"/>
        <rFont val="Arial"/>
        <family val="2"/>
        <charset val="238"/>
      </rPr>
      <t xml:space="preserve"> Upale pluća – </t>
    </r>
    <r>
      <rPr>
        <i/>
        <sz val="8"/>
        <rFont val="Arial"/>
        <family val="2"/>
        <charset val="238"/>
      </rPr>
      <t xml:space="preserve">Pneumonia   </t>
    </r>
  </si>
  <si>
    <r>
      <t>C18-C21</t>
    </r>
    <r>
      <rPr>
        <sz val="8"/>
        <rFont val="Arial"/>
        <family val="2"/>
        <charset val="238"/>
      </rPr>
      <t xml:space="preserve"> </t>
    </r>
  </si>
  <si>
    <r>
      <t xml:space="preserve">Zloćudne novotvorine debelog crijeva - </t>
    </r>
    <r>
      <rPr>
        <i/>
        <sz val="8"/>
        <rFont val="Arial"/>
        <family val="2"/>
        <charset val="238"/>
      </rPr>
      <t>Malignant neoplasms of colon, rectum and anus</t>
    </r>
  </si>
  <si>
    <t>J40-J47</t>
  </si>
  <si>
    <r>
      <t>Kronične bolesti donjeg dišnog sustava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– Chronic lower respiratory diseases</t>
    </r>
  </si>
  <si>
    <r>
      <t>K70, K73,K74</t>
    </r>
    <r>
      <rPr>
        <b/>
        <sz val="8"/>
        <rFont val="Arial"/>
        <family val="2"/>
        <charset val="238"/>
      </rPr>
      <t xml:space="preserve">Kronične bolesti jetre, fibroza  i ciroza  </t>
    </r>
    <r>
      <rPr>
        <i/>
        <sz val="8"/>
        <rFont val="Arial"/>
        <family val="2"/>
        <charset val="238"/>
      </rPr>
      <t>- Chronic liver diseases, fibrosis and cirrhosis</t>
    </r>
  </si>
  <si>
    <t>I50</t>
  </si>
  <si>
    <r>
      <t>Insuficijencija srca</t>
    </r>
    <r>
      <rPr>
        <sz val="8"/>
        <rFont val="Arial"/>
        <family val="2"/>
        <charset val="238"/>
      </rPr>
      <t xml:space="preserve"> - </t>
    </r>
    <r>
      <rPr>
        <i/>
        <sz val="8"/>
        <rFont val="Arial"/>
        <family val="2"/>
        <charset val="238"/>
      </rPr>
      <t>Heart failure</t>
    </r>
    <r>
      <rPr>
        <sz val="8"/>
        <rFont val="Arial"/>
        <family val="2"/>
        <charset val="238"/>
      </rPr>
      <t xml:space="preserve"> </t>
    </r>
  </si>
  <si>
    <t>S72</t>
  </si>
  <si>
    <r>
      <t xml:space="preserve">Prijelom bedrene kosti – </t>
    </r>
    <r>
      <rPr>
        <i/>
        <sz val="8"/>
        <rFont val="Arial"/>
        <family val="2"/>
        <charset val="238"/>
      </rPr>
      <t>Fracture of femur</t>
    </r>
  </si>
  <si>
    <r>
      <t xml:space="preserve">PRVIH 10 UZROKA SMRTI </t>
    </r>
    <r>
      <rPr>
        <i/>
        <sz val="8"/>
        <rFont val="Arial"/>
        <family val="2"/>
        <charset val="238"/>
      </rPr>
      <t>- First 10 causes</t>
    </r>
  </si>
  <si>
    <r>
      <t xml:space="preserve">UKUPNO </t>
    </r>
    <r>
      <rPr>
        <sz val="8"/>
        <rFont val="Arial"/>
        <family val="2"/>
        <charset val="238"/>
      </rPr>
      <t xml:space="preserve">- </t>
    </r>
    <r>
      <rPr>
        <i/>
        <sz val="8"/>
        <rFont val="Arial"/>
        <family val="2"/>
        <charset val="238"/>
      </rPr>
      <t>Total</t>
    </r>
  </si>
  <si>
    <t>Izvor podataka:</t>
  </si>
  <si>
    <t xml:space="preserve">Dokumentacija Državnog zavoda za statistiku, 2018. god. </t>
  </si>
  <si>
    <t xml:space="preserve">Source of information:  </t>
  </si>
  <si>
    <t xml:space="preserve">Croatian Central  Bureau of Statistics, 2018 </t>
  </si>
  <si>
    <r>
      <t xml:space="preserve">Tablica </t>
    </r>
    <r>
      <rPr>
        <i/>
        <sz val="8"/>
        <rFont val="Arial"/>
        <family val="2"/>
        <charset val="238"/>
      </rPr>
      <t>- Table</t>
    </r>
    <r>
      <rPr>
        <b/>
        <sz val="8"/>
        <rFont val="Arial"/>
        <family val="2"/>
        <charset val="238"/>
      </rPr>
      <t xml:space="preserve"> 15/II.</t>
    </r>
  </si>
  <si>
    <r>
      <t xml:space="preserve">RANG I UDJEL DESET VODEĆIH UZROKA SMRTI U HRVATSKOJ 2018. GODINE – MUŠKI </t>
    </r>
    <r>
      <rPr>
        <b/>
        <i/>
        <sz val="8"/>
        <rFont val="Arial"/>
        <family val="2"/>
        <charset val="238"/>
      </rPr>
      <t>Rank of the 10 leading causes of death and their respective shares - male, Croatia 2018</t>
    </r>
  </si>
  <si>
    <t>C33-C34</t>
  </si>
  <si>
    <t>C18-C21</t>
  </si>
  <si>
    <r>
      <t>Zloćudne novotvorine debelog crijeva -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Malignant neoplasms of colon, rectum and anus</t>
    </r>
  </si>
  <si>
    <t>Dijabetes melitus  - Diabetes mellitus</t>
  </si>
  <si>
    <r>
      <t xml:space="preserve">Kronične bolesti donjeg dišnog sustava – </t>
    </r>
    <r>
      <rPr>
        <i/>
        <sz val="8"/>
        <rFont val="Arial"/>
        <family val="2"/>
        <charset val="238"/>
      </rPr>
      <t>Chronic lower respiratory diseases</t>
    </r>
  </si>
  <si>
    <r>
      <t>K70, K73,K74</t>
    </r>
    <r>
      <rPr>
        <b/>
        <sz val="8"/>
        <rFont val="Arial"/>
        <family val="2"/>
        <charset val="238"/>
      </rPr>
      <t xml:space="preserve">Kronične bolesti jetre, fibroza  i ciroza  </t>
    </r>
    <r>
      <rPr>
        <i/>
        <sz val="8"/>
        <rFont val="Arial"/>
        <family val="2"/>
        <charset val="238"/>
      </rPr>
      <t xml:space="preserve">- Chronic liver diseases, fibrosis and cirrhosis </t>
    </r>
  </si>
  <si>
    <t>C61</t>
  </si>
  <si>
    <r>
      <t>Zloćudna novotvorina kestenjače (prostate)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- Malignant neoplasm of prostate</t>
    </r>
  </si>
  <si>
    <t>C16</t>
  </si>
  <si>
    <r>
      <t>Zloćudna novotvorina želuca</t>
    </r>
    <r>
      <rPr>
        <sz val="8"/>
        <rFont val="Arial"/>
        <family val="2"/>
        <charset val="238"/>
      </rPr>
      <t xml:space="preserve"> – </t>
    </r>
    <r>
      <rPr>
        <i/>
        <sz val="8"/>
        <rFont val="Arial"/>
        <family val="2"/>
        <charset val="238"/>
      </rPr>
      <t>Malignant neoplasm of stomach</t>
    </r>
  </si>
  <si>
    <r>
      <t xml:space="preserve">PRVIH 10 UZROKA SMRTI </t>
    </r>
    <r>
      <rPr>
        <i/>
        <sz val="8"/>
        <rFont val="Arial"/>
        <family val="2"/>
        <charset val="238"/>
      </rPr>
      <t xml:space="preserve">- First 10 causes </t>
    </r>
  </si>
  <si>
    <t>Dokumentacija Državnog zavoda za statistiku, 2018. god. (DEM-2/16)</t>
  </si>
  <si>
    <t>Croatian Central  Bureau of Statistics, 2018 (DEM-2/16)</t>
  </si>
  <si>
    <r>
      <t xml:space="preserve">Tablica </t>
    </r>
    <r>
      <rPr>
        <i/>
        <sz val="8"/>
        <rFont val="Arial"/>
        <family val="2"/>
        <charset val="238"/>
      </rPr>
      <t>- Table</t>
    </r>
    <r>
      <rPr>
        <b/>
        <sz val="8"/>
        <rFont val="Arial"/>
        <family val="2"/>
        <charset val="238"/>
      </rPr>
      <t xml:space="preserve"> 15/III.</t>
    </r>
  </si>
  <si>
    <r>
      <t xml:space="preserve">RANG I UDJEL DESET VODEĆIH UZROKA SMRTI U HRVATSKOJ 2018. GODINE </t>
    </r>
    <r>
      <rPr>
        <i/>
        <sz val="8"/>
        <rFont val="Arial"/>
        <family val="2"/>
        <charset val="238"/>
      </rPr>
      <t xml:space="preserve">– </t>
    </r>
    <r>
      <rPr>
        <b/>
        <sz val="8"/>
        <rFont val="Arial"/>
        <family val="2"/>
        <charset val="238"/>
      </rPr>
      <t xml:space="preserve">ŽENE </t>
    </r>
    <r>
      <rPr>
        <i/>
        <sz val="8"/>
        <rFont val="Arial"/>
        <family val="2"/>
        <charset val="238"/>
      </rPr>
      <t>Rank of the 10 leading causes of death and their respective shares - female, Croatia 2018</t>
    </r>
  </si>
  <si>
    <r>
      <t xml:space="preserve">Ishemijske bolesti srca  </t>
    </r>
    <r>
      <rPr>
        <i/>
        <sz val="8"/>
        <rFont val="Arial"/>
        <family val="2"/>
        <charset val="238"/>
      </rPr>
      <t>- Ischaemic heart diseases</t>
    </r>
  </si>
  <si>
    <r>
      <t>Hipertenzivne bolesti</t>
    </r>
    <r>
      <rPr>
        <sz val="8"/>
        <rFont val="Arial"/>
        <family val="2"/>
        <charset val="238"/>
      </rPr>
      <t xml:space="preserve"> – </t>
    </r>
    <r>
      <rPr>
        <i/>
        <sz val="8"/>
        <rFont val="Arial"/>
        <family val="2"/>
        <charset val="238"/>
      </rPr>
      <t>Hypertensive diseases</t>
    </r>
  </si>
  <si>
    <r>
      <t>Zloćudne novotvorine debelog crijeva</t>
    </r>
    <r>
      <rPr>
        <sz val="8"/>
        <rFont val="Arial"/>
        <family val="2"/>
        <charset val="238"/>
      </rPr>
      <t xml:space="preserve"> -</t>
    </r>
    <r>
      <rPr>
        <i/>
        <sz val="8"/>
        <rFont val="Arial"/>
        <family val="2"/>
        <charset val="238"/>
      </rPr>
      <t>Malignant neoplasms of colon, rectum and anus</t>
    </r>
  </si>
  <si>
    <r>
      <t xml:space="preserve">Zloćudna novotvorina dušnika, dušnica i pluća - </t>
    </r>
    <r>
      <rPr>
        <i/>
        <sz val="7"/>
        <rFont val="Arial"/>
        <family val="2"/>
        <charset val="238"/>
      </rPr>
      <t>Malignant neoplasms of trachea,  bronchus and</t>
    </r>
  </si>
  <si>
    <t>C50</t>
  </si>
  <si>
    <r>
      <t>Zloćudna novotvorina dojke</t>
    </r>
    <r>
      <rPr>
        <sz val="8"/>
        <rFont val="Arial"/>
        <family val="2"/>
        <charset val="238"/>
      </rPr>
      <t xml:space="preserve"> -</t>
    </r>
    <r>
      <rPr>
        <i/>
        <sz val="8"/>
        <rFont val="Arial"/>
        <family val="2"/>
        <charset val="238"/>
      </rPr>
      <t xml:space="preserve"> Malignant neoplasm of breast</t>
    </r>
  </si>
  <si>
    <r>
      <t xml:space="preserve">PRVIH 10 UZROKA SMRTI </t>
    </r>
    <r>
      <rPr>
        <i/>
        <sz val="8"/>
        <rFont val="Arial"/>
        <family val="2"/>
        <charset val="238"/>
      </rPr>
      <t>– First 10 causes</t>
    </r>
  </si>
  <si>
    <t>Dokumentacija Državnog zavoda za statistiku, 2018. god</t>
  </si>
</sst>
</file>

<file path=xl/styles.xml><?xml version="1.0" encoding="utf-8"?>
<styleSheet xmlns="http://schemas.openxmlformats.org/spreadsheetml/2006/main">
  <numFmts count="2">
    <numFmt numFmtId="164" formatCode="#,##0.0"/>
    <numFmt numFmtId="166" formatCode="0;[Red]0"/>
  </numFmts>
  <fonts count="28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8"/>
      <name val="Arial Narrow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i/>
      <sz val="7"/>
      <name val="Arial"/>
      <family val="2"/>
      <charset val="238"/>
    </font>
    <font>
      <b/>
      <sz val="7"/>
      <name val="Arial"/>
      <family val="2"/>
      <charset val="238"/>
    </font>
    <font>
      <sz val="4"/>
      <name val="Arial"/>
      <family val="2"/>
      <charset val="238"/>
    </font>
    <font>
      <sz val="7"/>
      <name val="Arial"/>
      <family val="2"/>
      <charset val="238"/>
    </font>
    <font>
      <b/>
      <i/>
      <sz val="8"/>
      <name val="Arial"/>
      <family val="2"/>
      <charset val="238"/>
    </font>
    <font>
      <i/>
      <sz val="3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4">
    <xf numFmtId="0" fontId="0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8" fillId="0" borderId="0"/>
    <xf numFmtId="0" fontId="6" fillId="0" borderId="0"/>
    <xf numFmtId="0" fontId="2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3" fillId="0" borderId="0"/>
    <xf numFmtId="0" fontId="13" fillId="0" borderId="0"/>
    <xf numFmtId="0" fontId="26" fillId="0" borderId="0"/>
  </cellStyleXfs>
  <cellXfs count="180">
    <xf numFmtId="0" fontId="0" fillId="0" borderId="0" xfId="0"/>
    <xf numFmtId="0" fontId="0" fillId="0" borderId="2" xfId="0" applyBorder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0" fillId="0" borderId="3" xfId="0" applyBorder="1"/>
    <xf numFmtId="0" fontId="3" fillId="0" borderId="0" xfId="0" applyFont="1"/>
    <xf numFmtId="0" fontId="3" fillId="0" borderId="2" xfId="0" applyFont="1" applyBorder="1"/>
    <xf numFmtId="0" fontId="4" fillId="0" borderId="0" xfId="0" applyFont="1"/>
    <xf numFmtId="0" fontId="4" fillId="0" borderId="2" xfId="0" applyFont="1" applyBorder="1"/>
    <xf numFmtId="0" fontId="0" fillId="0" borderId="4" xfId="0" applyBorder="1"/>
    <xf numFmtId="0" fontId="0" fillId="0" borderId="0" xfId="0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" fontId="0" fillId="0" borderId="0" xfId="0" applyNumberFormat="1" applyBorder="1"/>
    <xf numFmtId="0" fontId="3" fillId="0" borderId="0" xfId="0" applyFont="1" applyAlignment="1">
      <alignment horizontal="right"/>
    </xf>
    <xf numFmtId="0" fontId="2" fillId="0" borderId="0" xfId="0" applyFont="1" applyBorder="1"/>
    <xf numFmtId="3" fontId="4" fillId="0" borderId="0" xfId="0" applyNumberFormat="1" applyFont="1"/>
    <xf numFmtId="4" fontId="0" fillId="0" borderId="0" xfId="0" applyNumberFormat="1"/>
    <xf numFmtId="3" fontId="0" fillId="0" borderId="0" xfId="0" applyNumberFormat="1" applyAlignment="1">
      <alignment horizontal="right"/>
    </xf>
    <xf numFmtId="0" fontId="5" fillId="0" borderId="2" xfId="0" applyFont="1" applyBorder="1"/>
    <xf numFmtId="1" fontId="0" fillId="0" borderId="5" xfId="0" applyNumberFormat="1" applyBorder="1" applyAlignment="1">
      <alignment horizontal="right"/>
    </xf>
    <xf numFmtId="1" fontId="0" fillId="0" borderId="0" xfId="0" applyNumberFormat="1" applyBorder="1" applyAlignment="1">
      <alignment horizontal="right"/>
    </xf>
    <xf numFmtId="0" fontId="0" fillId="0" borderId="0" xfId="0" applyAlignment="1">
      <alignment horizontal="right"/>
    </xf>
    <xf numFmtId="3" fontId="4" fillId="0" borderId="0" xfId="0" applyNumberFormat="1" applyFont="1" applyBorder="1"/>
    <xf numFmtId="3" fontId="0" fillId="0" borderId="0" xfId="0" applyNumberFormat="1" applyBorder="1" applyAlignment="1">
      <alignment horizontal="right"/>
    </xf>
    <xf numFmtId="3" fontId="4" fillId="0" borderId="3" xfId="0" applyNumberFormat="1" applyFont="1" applyBorder="1"/>
    <xf numFmtId="0" fontId="4" fillId="0" borderId="6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" fontId="4" fillId="0" borderId="5" xfId="0" applyNumberFormat="1" applyFont="1" applyBorder="1"/>
    <xf numFmtId="0" fontId="4" fillId="0" borderId="5" xfId="0" applyFont="1" applyBorder="1"/>
    <xf numFmtId="0" fontId="0" fillId="0" borderId="5" xfId="0" applyBorder="1" applyAlignment="1">
      <alignment horizontal="right"/>
    </xf>
    <xf numFmtId="0" fontId="2" fillId="0" borderId="7" xfId="0" applyFont="1" applyBorder="1"/>
    <xf numFmtId="3" fontId="0" fillId="0" borderId="8" xfId="0" applyNumberFormat="1" applyBorder="1"/>
    <xf numFmtId="3" fontId="0" fillId="0" borderId="7" xfId="0" applyNumberFormat="1" applyBorder="1"/>
    <xf numFmtId="0" fontId="0" fillId="0" borderId="0" xfId="0" applyAlignment="1">
      <alignment horizontal="center" vertical="center"/>
    </xf>
    <xf numFmtId="0" fontId="3" fillId="0" borderId="0" xfId="0" applyFont="1" applyBorder="1"/>
    <xf numFmtId="0" fontId="0" fillId="0" borderId="0" xfId="0" applyBorder="1" applyAlignment="1">
      <alignment horizontal="right"/>
    </xf>
    <xf numFmtId="0" fontId="4" fillId="0" borderId="0" xfId="0" applyFont="1" applyBorder="1"/>
    <xf numFmtId="0" fontId="5" fillId="0" borderId="0" xfId="0" applyFont="1" applyBorder="1"/>
    <xf numFmtId="16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" fontId="0" fillId="0" borderId="0" xfId="0" applyNumberFormat="1" applyBorder="1"/>
    <xf numFmtId="1" fontId="4" fillId="0" borderId="0" xfId="0" applyNumberFormat="1" applyFont="1" applyBorder="1"/>
    <xf numFmtId="4" fontId="0" fillId="0" borderId="9" xfId="0" applyNumberFormat="1" applyBorder="1"/>
    <xf numFmtId="3" fontId="0" fillId="0" borderId="0" xfId="0" applyNumberFormat="1" applyBorder="1"/>
    <xf numFmtId="0" fontId="0" fillId="0" borderId="0" xfId="0" applyFill="1" applyBorder="1"/>
    <xf numFmtId="3" fontId="4" fillId="0" borderId="5" xfId="0" applyNumberFormat="1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3" fontId="0" fillId="0" borderId="8" xfId="0" applyNumberForma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0" fillId="0" borderId="7" xfId="0" applyNumberFormat="1" applyBorder="1" applyAlignment="1">
      <alignment horizontal="right"/>
    </xf>
    <xf numFmtId="0" fontId="4" fillId="0" borderId="9" xfId="0" applyFont="1" applyBorder="1"/>
    <xf numFmtId="4" fontId="0" fillId="0" borderId="9" xfId="0" applyNumberFormat="1" applyFill="1" applyBorder="1"/>
    <xf numFmtId="0" fontId="0" fillId="3" borderId="9" xfId="0" applyFill="1" applyBorder="1" applyProtection="1">
      <protection locked="0"/>
    </xf>
    <xf numFmtId="3" fontId="4" fillId="3" borderId="9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9" xfId="0" applyFont="1" applyFill="1" applyBorder="1" applyAlignment="1">
      <alignment horizontal="right" vertical="center"/>
    </xf>
    <xf numFmtId="3" fontId="1" fillId="3" borderId="9" xfId="0" applyNumberFormat="1" applyFont="1" applyFill="1" applyBorder="1" applyAlignment="1" applyProtection="1">
      <alignment horizontal="right"/>
      <protection locked="0"/>
    </xf>
    <xf numFmtId="0" fontId="1" fillId="3" borderId="9" xfId="0" applyFont="1" applyFill="1" applyBorder="1" applyAlignment="1">
      <alignment horizontal="center" vertical="center"/>
    </xf>
    <xf numFmtId="3" fontId="1" fillId="3" borderId="9" xfId="0" applyNumberFormat="1" applyFont="1" applyFill="1" applyBorder="1" applyProtection="1">
      <protection locked="0"/>
    </xf>
    <xf numFmtId="0" fontId="1" fillId="4" borderId="10" xfId="0" applyFont="1" applyFill="1" applyBorder="1"/>
    <xf numFmtId="164" fontId="0" fillId="4" borderId="10" xfId="0" applyNumberFormat="1" applyFill="1" applyBorder="1"/>
    <xf numFmtId="4" fontId="0" fillId="4" borderId="10" xfId="0" applyNumberFormat="1" applyFill="1" applyBorder="1"/>
    <xf numFmtId="0" fontId="0" fillId="4" borderId="11" xfId="0" applyFill="1" applyBorder="1"/>
    <xf numFmtId="0" fontId="3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3" fontId="3" fillId="4" borderId="10" xfId="0" applyNumberFormat="1" applyFont="1" applyFill="1" applyBorder="1" applyAlignment="1">
      <alignment horizontal="left" vertical="center" wrapText="1"/>
    </xf>
    <xf numFmtId="3" fontId="3" fillId="4" borderId="10" xfId="0" applyNumberFormat="1" applyFont="1" applyFill="1" applyBorder="1"/>
    <xf numFmtId="0" fontId="5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4" fontId="0" fillId="0" borderId="9" xfId="0" applyNumberFormat="1" applyFill="1" applyBorder="1" applyAlignment="1">
      <alignment horizontal="right" vertical="center"/>
    </xf>
    <xf numFmtId="0" fontId="0" fillId="3" borderId="9" xfId="0" applyFill="1" applyBorder="1" applyAlignment="1" applyProtection="1">
      <alignment horizontal="right" vertical="center"/>
      <protection locked="0"/>
    </xf>
    <xf numFmtId="0" fontId="1" fillId="3" borderId="9" xfId="0" applyFont="1" applyFill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2" fillId="3" borderId="9" xfId="31" applyFont="1" applyFill="1" applyBorder="1" applyAlignment="1">
      <alignment horizontal="right" vertical="center" wrapText="1"/>
    </xf>
    <xf numFmtId="0" fontId="4" fillId="3" borderId="9" xfId="0" applyFont="1" applyFill="1" applyBorder="1" applyProtection="1">
      <protection locked="0"/>
    </xf>
    <xf numFmtId="3" fontId="1" fillId="4" borderId="9" xfId="0" applyNumberFormat="1" applyFont="1" applyFill="1" applyBorder="1"/>
    <xf numFmtId="164" fontId="1" fillId="4" borderId="9" xfId="0" applyNumberFormat="1" applyFont="1" applyFill="1" applyBorder="1"/>
    <xf numFmtId="4" fontId="1" fillId="4" borderId="9" xfId="0" applyNumberFormat="1" applyFont="1" applyFill="1" applyBorder="1"/>
    <xf numFmtId="0" fontId="1" fillId="4" borderId="9" xfId="0" applyFont="1" applyFill="1" applyBorder="1"/>
    <xf numFmtId="0" fontId="4" fillId="0" borderId="9" xfId="0" applyFont="1" applyBorder="1" applyAlignment="1">
      <alignment horizontal="left" vertical="center" wrapText="1"/>
    </xf>
    <xf numFmtId="3" fontId="0" fillId="0" borderId="0" xfId="0" applyNumberFormat="1" applyAlignment="1">
      <alignment horizontal="center" vertical="center"/>
    </xf>
    <xf numFmtId="3" fontId="4" fillId="4" borderId="9" xfId="0" applyNumberFormat="1" applyFont="1" applyFill="1" applyBorder="1"/>
    <xf numFmtId="164" fontId="0" fillId="4" borderId="9" xfId="0" applyNumberFormat="1" applyFill="1" applyBorder="1"/>
    <xf numFmtId="4" fontId="0" fillId="4" borderId="9" xfId="0" applyNumberFormat="1" applyFill="1" applyBorder="1"/>
    <xf numFmtId="0" fontId="0" fillId="4" borderId="9" xfId="0" applyFill="1" applyBorder="1"/>
    <xf numFmtId="0" fontId="1" fillId="0" borderId="9" xfId="0" applyFont="1" applyBorder="1"/>
    <xf numFmtId="3" fontId="3" fillId="0" borderId="9" xfId="0" applyNumberFormat="1" applyFont="1" applyBorder="1"/>
    <xf numFmtId="0" fontId="0" fillId="0" borderId="9" xfId="0" applyBorder="1"/>
    <xf numFmtId="2" fontId="0" fillId="0" borderId="0" xfId="0" applyNumberFormat="1" applyAlignment="1">
      <alignment horizontal="center" vertical="center"/>
    </xf>
    <xf numFmtId="3" fontId="0" fillId="0" borderId="0" xfId="0" applyNumberFormat="1" applyFill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" fontId="0" fillId="0" borderId="9" xfId="0" applyNumberFormat="1" applyBorder="1"/>
    <xf numFmtId="0" fontId="5" fillId="0" borderId="8" xfId="0" applyFont="1" applyBorder="1"/>
    <xf numFmtId="0" fontId="3" fillId="0" borderId="8" xfId="0" applyFont="1" applyBorder="1"/>
    <xf numFmtId="0" fontId="4" fillId="0" borderId="8" xfId="0" applyFont="1" applyBorder="1"/>
    <xf numFmtId="0" fontId="0" fillId="0" borderId="8" xfId="0" applyBorder="1"/>
    <xf numFmtId="1" fontId="0" fillId="0" borderId="8" xfId="0" applyNumberFormat="1" applyBorder="1"/>
    <xf numFmtId="0" fontId="2" fillId="0" borderId="8" xfId="0" applyFont="1" applyBorder="1"/>
    <xf numFmtId="0" fontId="2" fillId="0" borderId="4" xfId="0" applyFont="1" applyBorder="1"/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3" xfId="0" applyNumberFormat="1" applyFont="1" applyBorder="1"/>
    <xf numFmtId="1" fontId="2" fillId="0" borderId="4" xfId="0" applyNumberFormat="1" applyFont="1" applyBorder="1"/>
    <xf numFmtId="0" fontId="26" fillId="0" borderId="0" xfId="33"/>
    <xf numFmtId="166" fontId="26" fillId="0" borderId="0" xfId="17" applyNumberFormat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3" fontId="4" fillId="3" borderId="9" xfId="0" applyNumberFormat="1" applyFont="1" applyFill="1" applyBorder="1" applyAlignment="1" applyProtection="1">
      <protection locked="0"/>
    </xf>
    <xf numFmtId="4" fontId="0" fillId="0" borderId="9" xfId="0" applyNumberFormat="1" applyBorder="1" applyAlignment="1"/>
    <xf numFmtId="0" fontId="0" fillId="3" borderId="9" xfId="0" applyFill="1" applyBorder="1" applyAlignment="1" applyProtection="1">
      <protection locked="0"/>
    </xf>
    <xf numFmtId="3" fontId="1" fillId="3" borderId="9" xfId="0" applyNumberFormat="1" applyFont="1" applyFill="1" applyBorder="1" applyAlignment="1" applyProtection="1">
      <protection locked="0"/>
    </xf>
    <xf numFmtId="0" fontId="0" fillId="0" borderId="0" xfId="0" applyBorder="1" applyAlignment="1"/>
    <xf numFmtId="0" fontId="16" fillId="0" borderId="1" xfId="31" applyFont="1" applyFill="1" applyBorder="1" applyAlignment="1">
      <alignment horizontal="right" wrapText="1"/>
    </xf>
    <xf numFmtId="0" fontId="6" fillId="0" borderId="0" xfId="0" applyFont="1"/>
    <xf numFmtId="0" fontId="16" fillId="0" borderId="1" xfId="32" applyFont="1" applyFill="1" applyBorder="1" applyAlignment="1">
      <alignment horizontal="right" wrapText="1"/>
    </xf>
    <xf numFmtId="1" fontId="0" fillId="0" borderId="9" xfId="0" applyNumberFormat="1" applyBorder="1" applyAlignment="1">
      <alignment horizontal="right"/>
    </xf>
    <xf numFmtId="1" fontId="27" fillId="0" borderId="9" xfId="0" applyNumberFormat="1" applyFont="1" applyBorder="1" applyAlignment="1">
      <alignment horizontal="right"/>
    </xf>
    <xf numFmtId="1" fontId="6" fillId="0" borderId="9" xfId="0" applyNumberFormat="1" applyFont="1" applyBorder="1" applyAlignment="1">
      <alignment horizontal="right"/>
    </xf>
    <xf numFmtId="2" fontId="0" fillId="0" borderId="0" xfId="0" applyNumberFormat="1" applyBorder="1"/>
    <xf numFmtId="0" fontId="6" fillId="3" borderId="9" xfId="0" applyFont="1" applyFill="1" applyBorder="1" applyAlignment="1" applyProtection="1">
      <alignment horizontal="right" vertical="center"/>
      <protection locked="0"/>
    </xf>
    <xf numFmtId="3" fontId="4" fillId="2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0" borderId="9" xfId="0" applyFont="1" applyBorder="1" applyAlignment="1">
      <alignment vertical="center"/>
    </xf>
    <xf numFmtId="3" fontId="3" fillId="4" borderId="9" xfId="0" applyNumberFormat="1" applyFont="1" applyFill="1" applyBorder="1"/>
    <xf numFmtId="0" fontId="17" fillId="0" borderId="0" xfId="0" applyFont="1" applyAlignment="1">
      <alignment horizontal="right"/>
    </xf>
    <xf numFmtId="166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7" fillId="0" borderId="3" xfId="0" applyFont="1" applyBorder="1"/>
    <xf numFmtId="0" fontId="3" fillId="0" borderId="9" xfId="0" applyFont="1" applyBorder="1" applyAlignment="1">
      <alignment horizontal="left" vertical="center"/>
    </xf>
    <xf numFmtId="0" fontId="6" fillId="3" borderId="9" xfId="0" applyFont="1" applyFill="1" applyBorder="1" applyProtection="1">
      <protection locked="0"/>
    </xf>
    <xf numFmtId="3" fontId="4" fillId="4" borderId="12" xfId="0" applyNumberFormat="1" applyFont="1" applyFill="1" applyBorder="1"/>
    <xf numFmtId="0" fontId="1" fillId="4" borderId="9" xfId="0" applyFont="1" applyFill="1" applyBorder="1" applyAlignment="1">
      <alignment horizontal="right" vertical="center"/>
    </xf>
    <xf numFmtId="3" fontId="1" fillId="4" borderId="12" xfId="0" applyNumberFormat="1" applyFont="1" applyFill="1" applyBorder="1"/>
    <xf numFmtId="3" fontId="4" fillId="4" borderId="9" xfId="0" applyNumberFormat="1" applyFont="1" applyFill="1" applyBorder="1" applyAlignment="1">
      <alignment horizontal="right"/>
    </xf>
    <xf numFmtId="3" fontId="4" fillId="4" borderId="9" xfId="0" applyNumberFormat="1" applyFont="1" applyFill="1" applyBorder="1" applyProtection="1">
      <protection locked="0"/>
    </xf>
    <xf numFmtId="0" fontId="3" fillId="0" borderId="9" xfId="0" applyFont="1" applyFill="1" applyBorder="1" applyAlignment="1">
      <alignment horizontal="left" vertical="center" wrapText="1"/>
    </xf>
    <xf numFmtId="0" fontId="18" fillId="0" borderId="0" xfId="0" applyFont="1"/>
    <xf numFmtId="0" fontId="18" fillId="0" borderId="0" xfId="0" applyFont="1" applyAlignment="1">
      <alignment horizontal="left" indent="10"/>
    </xf>
    <xf numFmtId="0" fontId="7" fillId="0" borderId="0" xfId="0" applyFont="1"/>
    <xf numFmtId="0" fontId="19" fillId="0" borderId="0" xfId="0" applyFont="1"/>
    <xf numFmtId="3" fontId="7" fillId="0" borderId="0" xfId="0" applyNumberFormat="1" applyFont="1"/>
    <xf numFmtId="3" fontId="19" fillId="0" borderId="0" xfId="0" applyNumberFormat="1" applyFont="1"/>
    <xf numFmtId="0" fontId="21" fillId="0" borderId="0" xfId="0" applyFont="1"/>
    <xf numFmtId="3" fontId="18" fillId="0" borderId="0" xfId="0" applyNumberFormat="1" applyFont="1"/>
    <xf numFmtId="0" fontId="22" fillId="0" borderId="0" xfId="0" applyFont="1"/>
    <xf numFmtId="0" fontId="23" fillId="0" borderId="0" xfId="0" applyFont="1"/>
    <xf numFmtId="0" fontId="20" fillId="0" borderId="0" xfId="0" applyFont="1"/>
    <xf numFmtId="0" fontId="7" fillId="0" borderId="0" xfId="0" applyFont="1" applyAlignment="1">
      <alignment horizontal="left" indent="10"/>
    </xf>
    <xf numFmtId="0" fontId="25" fillId="0" borderId="0" xfId="0" applyFont="1" applyAlignment="1">
      <alignment horizontal="left" indent="10"/>
    </xf>
    <xf numFmtId="0" fontId="18" fillId="0" borderId="0" xfId="0" applyFont="1" applyAlignment="1"/>
    <xf numFmtId="0" fontId="0" fillId="0" borderId="0" xfId="0" applyAlignment="1"/>
    <xf numFmtId="0" fontId="2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</cellXfs>
  <cellStyles count="34">
    <cellStyle name="Normal 10" xfId="1"/>
    <cellStyle name="Normal 10 2" xfId="2"/>
    <cellStyle name="Normal 11" xfId="3"/>
    <cellStyle name="Normal 11 2" xfId="4"/>
    <cellStyle name="Normal 12" xfId="5"/>
    <cellStyle name="Normal 12 2" xfId="6"/>
    <cellStyle name="Normal 13" xfId="7"/>
    <cellStyle name="Normal 13 2" xfId="8"/>
    <cellStyle name="Normal 14" xfId="9"/>
    <cellStyle name="Normal 14 2" xfId="10"/>
    <cellStyle name="Normal 15" xfId="11"/>
    <cellStyle name="Normal 15 2" xfId="12"/>
    <cellStyle name="Normal 16" xfId="13"/>
    <cellStyle name="Normal 17" xfId="14"/>
    <cellStyle name="Normal 2" xfId="15"/>
    <cellStyle name="Normal 2 2" xfId="16"/>
    <cellStyle name="Normal 3" xfId="17"/>
    <cellStyle name="Normal 4" xfId="18"/>
    <cellStyle name="Normal 4 2" xfId="19"/>
    <cellStyle name="Normal 5" xfId="20"/>
    <cellStyle name="Normal 6" xfId="21"/>
    <cellStyle name="Normal 6 2" xfId="22"/>
    <cellStyle name="Normal 6 3" xfId="23"/>
    <cellStyle name="Normal 6 3 2" xfId="24"/>
    <cellStyle name="Normal 7" xfId="25"/>
    <cellStyle name="Normal 7 2" xfId="26"/>
    <cellStyle name="Normal 8" xfId="27"/>
    <cellStyle name="Normal 8 2" xfId="28"/>
    <cellStyle name="Normal 9" xfId="29"/>
    <cellStyle name="Normal 9 2" xfId="30"/>
    <cellStyle name="Normal_Sheet1" xfId="31"/>
    <cellStyle name="Normal_VUKOV-SRIJ" xfId="32"/>
    <cellStyle name="Normalno 2" xfId="33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E63"/>
  <sheetViews>
    <sheetView tabSelected="1" workbookViewId="0"/>
  </sheetViews>
  <sheetFormatPr defaultRowHeight="12.75"/>
  <cols>
    <col min="2" max="2" width="20.7109375" customWidth="1"/>
    <col min="3" max="3" width="71" customWidth="1"/>
  </cols>
  <sheetData>
    <row r="3" spans="2:5">
      <c r="B3" s="170" t="s">
        <v>96</v>
      </c>
      <c r="C3" s="170" t="s">
        <v>97</v>
      </c>
      <c r="D3" s="171"/>
      <c r="E3" s="171"/>
    </row>
    <row r="4" spans="2:5">
      <c r="B4" s="159" t="s">
        <v>98</v>
      </c>
    </row>
    <row r="5" spans="2:5">
      <c r="B5" s="157" t="s">
        <v>99</v>
      </c>
      <c r="C5" s="157" t="s">
        <v>100</v>
      </c>
      <c r="D5" s="157" t="s">
        <v>1</v>
      </c>
      <c r="E5" s="157" t="s">
        <v>4</v>
      </c>
    </row>
    <row r="6" spans="2:5">
      <c r="B6" s="160" t="s">
        <v>101</v>
      </c>
      <c r="C6" s="160" t="s">
        <v>102</v>
      </c>
      <c r="D6" s="160" t="s">
        <v>6</v>
      </c>
    </row>
    <row r="7" spans="2:5">
      <c r="B7" s="157" t="s">
        <v>103</v>
      </c>
      <c r="C7" s="157" t="s">
        <v>104</v>
      </c>
      <c r="D7" s="161">
        <v>10195</v>
      </c>
      <c r="E7" s="159">
        <v>19.3</v>
      </c>
    </row>
    <row r="8" spans="2:5">
      <c r="B8" s="157" t="s">
        <v>105</v>
      </c>
      <c r="C8" s="157" t="s">
        <v>106</v>
      </c>
      <c r="D8" s="161">
        <v>6137</v>
      </c>
      <c r="E8" s="159">
        <v>11.6</v>
      </c>
    </row>
    <row r="9" spans="2:5">
      <c r="B9" s="157" t="s">
        <v>107</v>
      </c>
      <c r="C9" s="157" t="s">
        <v>108</v>
      </c>
      <c r="D9" s="161">
        <v>2957</v>
      </c>
      <c r="E9" s="159">
        <v>5.6</v>
      </c>
    </row>
    <row r="10" spans="2:5">
      <c r="B10" s="157" t="s">
        <v>109</v>
      </c>
      <c r="C10" s="157" t="s">
        <v>110</v>
      </c>
      <c r="D10" s="161">
        <v>2855</v>
      </c>
      <c r="E10" s="160">
        <v>5.4</v>
      </c>
    </row>
    <row r="11" spans="2:5">
      <c r="B11" s="157" t="s">
        <v>111</v>
      </c>
      <c r="C11" s="157" t="s">
        <v>112</v>
      </c>
      <c r="D11" s="162">
        <v>2247</v>
      </c>
      <c r="E11" s="159">
        <v>4.3</v>
      </c>
    </row>
    <row r="12" spans="2:5">
      <c r="B12" s="157" t="s">
        <v>113</v>
      </c>
      <c r="C12" s="157" t="s">
        <v>114</v>
      </c>
      <c r="D12" s="161">
        <v>2240</v>
      </c>
      <c r="E12" s="159">
        <v>4.2</v>
      </c>
    </row>
    <row r="13" spans="2:5">
      <c r="B13" s="157" t="s">
        <v>115</v>
      </c>
      <c r="C13" s="157" t="s">
        <v>116</v>
      </c>
      <c r="D13" s="161">
        <v>1845</v>
      </c>
      <c r="E13" s="159">
        <v>3.5</v>
      </c>
    </row>
    <row r="14" spans="2:5">
      <c r="B14" s="163" t="s">
        <v>117</v>
      </c>
      <c r="D14" s="159">
        <v>984</v>
      </c>
      <c r="E14" s="159">
        <v>1.9</v>
      </c>
    </row>
    <row r="15" spans="2:5">
      <c r="B15" s="157" t="s">
        <v>118</v>
      </c>
      <c r="C15" s="157" t="s">
        <v>119</v>
      </c>
      <c r="D15" s="159">
        <v>914</v>
      </c>
      <c r="E15" s="159">
        <v>1.7</v>
      </c>
    </row>
    <row r="16" spans="2:5">
      <c r="B16" s="157" t="s">
        <v>120</v>
      </c>
      <c r="C16" s="157" t="s">
        <v>121</v>
      </c>
      <c r="D16" s="160">
        <v>831</v>
      </c>
      <c r="E16" s="159">
        <v>1.6</v>
      </c>
    </row>
    <row r="17" spans="2:5">
      <c r="B17" s="157" t="s">
        <v>122</v>
      </c>
      <c r="D17" s="164">
        <v>31205</v>
      </c>
      <c r="E17" s="157">
        <v>59.2</v>
      </c>
    </row>
    <row r="18" spans="2:5">
      <c r="B18" s="157" t="s">
        <v>123</v>
      </c>
      <c r="D18" s="164">
        <v>52706</v>
      </c>
      <c r="E18" s="157">
        <v>100</v>
      </c>
    </row>
    <row r="19" spans="2:5">
      <c r="B19" s="165"/>
    </row>
    <row r="20" spans="2:5">
      <c r="B20" s="166" t="s">
        <v>124</v>
      </c>
      <c r="C20" s="166" t="s">
        <v>125</v>
      </c>
    </row>
    <row r="21" spans="2:5">
      <c r="B21" s="167" t="s">
        <v>126</v>
      </c>
      <c r="C21" s="167" t="s">
        <v>127</v>
      </c>
    </row>
    <row r="22" spans="2:5">
      <c r="B22" s="168"/>
    </row>
    <row r="23" spans="2:5">
      <c r="B23" s="168"/>
    </row>
    <row r="24" spans="2:5">
      <c r="B24" s="170" t="s">
        <v>128</v>
      </c>
      <c r="C24" s="170" t="s">
        <v>129</v>
      </c>
    </row>
    <row r="25" spans="2:5">
      <c r="B25" s="169"/>
    </row>
    <row r="26" spans="2:5">
      <c r="B26" s="157" t="s">
        <v>99</v>
      </c>
      <c r="C26" s="157" t="s">
        <v>100</v>
      </c>
      <c r="D26" s="157" t="s">
        <v>1</v>
      </c>
      <c r="E26" s="157" t="s">
        <v>4</v>
      </c>
    </row>
    <row r="27" spans="2:5">
      <c r="B27" s="160" t="s">
        <v>101</v>
      </c>
      <c r="C27" s="160" t="s">
        <v>102</v>
      </c>
      <c r="D27" s="160" t="s">
        <v>6</v>
      </c>
    </row>
    <row r="28" spans="2:5">
      <c r="B28" s="157" t="s">
        <v>103</v>
      </c>
      <c r="C28" s="157" t="s">
        <v>104</v>
      </c>
      <c r="D28" s="161">
        <v>4692</v>
      </c>
      <c r="E28" s="159">
        <v>18.100000000000001</v>
      </c>
    </row>
    <row r="29" spans="2:5">
      <c r="B29" s="157" t="s">
        <v>105</v>
      </c>
      <c r="C29" s="157" t="s">
        <v>106</v>
      </c>
      <c r="D29" s="161">
        <v>2578</v>
      </c>
      <c r="E29" s="159">
        <v>9.9</v>
      </c>
    </row>
    <row r="30" spans="2:5">
      <c r="B30" s="157" t="s">
        <v>130</v>
      </c>
      <c r="C30" s="157" t="s">
        <v>108</v>
      </c>
      <c r="D30" s="161">
        <v>2097</v>
      </c>
      <c r="E30" s="159">
        <v>8.1</v>
      </c>
    </row>
    <row r="31" spans="2:5">
      <c r="B31" s="157" t="s">
        <v>131</v>
      </c>
      <c r="C31" s="157" t="s">
        <v>132</v>
      </c>
      <c r="D31" s="161">
        <v>1321</v>
      </c>
      <c r="E31" s="159">
        <v>5.0999999999999996</v>
      </c>
    </row>
    <row r="32" spans="2:5">
      <c r="B32" s="157" t="s">
        <v>109</v>
      </c>
      <c r="C32" s="157" t="s">
        <v>133</v>
      </c>
      <c r="D32" s="161">
        <v>1183</v>
      </c>
      <c r="E32" s="159">
        <v>4.5999999999999996</v>
      </c>
    </row>
    <row r="33" spans="2:5">
      <c r="B33" s="157" t="s">
        <v>115</v>
      </c>
      <c r="C33" s="157" t="s">
        <v>134</v>
      </c>
      <c r="D33" s="161">
        <v>1098</v>
      </c>
      <c r="E33" s="159">
        <v>4.2</v>
      </c>
    </row>
    <row r="34" spans="2:5">
      <c r="B34" s="163" t="s">
        <v>135</v>
      </c>
      <c r="D34" s="159">
        <v>778</v>
      </c>
      <c r="E34" s="159">
        <v>3</v>
      </c>
    </row>
    <row r="35" spans="2:5">
      <c r="B35" s="157" t="s">
        <v>136</v>
      </c>
      <c r="C35" s="157" t="s">
        <v>137</v>
      </c>
      <c r="D35" s="159">
        <v>772</v>
      </c>
      <c r="E35" s="159">
        <v>3</v>
      </c>
    </row>
    <row r="36" spans="2:5">
      <c r="B36" s="157" t="s">
        <v>111</v>
      </c>
      <c r="C36" s="157" t="s">
        <v>112</v>
      </c>
      <c r="D36" s="160">
        <v>761</v>
      </c>
      <c r="E36" s="159">
        <v>2.9</v>
      </c>
    </row>
    <row r="37" spans="2:5">
      <c r="B37" s="157" t="s">
        <v>138</v>
      </c>
      <c r="C37" s="157" t="s">
        <v>139</v>
      </c>
      <c r="D37" s="159">
        <v>417</v>
      </c>
      <c r="E37" s="159">
        <v>1.6</v>
      </c>
    </row>
    <row r="38" spans="2:5">
      <c r="B38" s="157" t="s">
        <v>140</v>
      </c>
      <c r="D38" s="164">
        <v>15697</v>
      </c>
      <c r="E38" s="157">
        <v>60.5</v>
      </c>
    </row>
    <row r="39" spans="2:5">
      <c r="B39" s="157" t="s">
        <v>123</v>
      </c>
      <c r="D39" s="164">
        <v>25964</v>
      </c>
      <c r="E39" s="157">
        <v>100</v>
      </c>
    </row>
    <row r="40" spans="2:5">
      <c r="B40" s="165"/>
    </row>
    <row r="41" spans="2:5">
      <c r="B41" s="166" t="s">
        <v>124</v>
      </c>
      <c r="C41" s="166" t="s">
        <v>141</v>
      </c>
    </row>
    <row r="42" spans="2:5">
      <c r="B42" s="167" t="s">
        <v>126</v>
      </c>
      <c r="C42" s="167" t="s">
        <v>142</v>
      </c>
    </row>
    <row r="43" spans="2:5">
      <c r="B43" s="168"/>
    </row>
    <row r="44" spans="2:5">
      <c r="B44" s="158"/>
    </row>
    <row r="45" spans="2:5">
      <c r="B45" s="170" t="s">
        <v>143</v>
      </c>
      <c r="C45" s="170" t="s">
        <v>144</v>
      </c>
    </row>
    <row r="46" spans="2:5">
      <c r="B46" s="169"/>
    </row>
    <row r="47" spans="2:5">
      <c r="B47" s="157" t="s">
        <v>99</v>
      </c>
      <c r="C47" s="157" t="s">
        <v>100</v>
      </c>
      <c r="D47" s="157" t="s">
        <v>1</v>
      </c>
      <c r="E47" s="157" t="s">
        <v>4</v>
      </c>
    </row>
    <row r="48" spans="2:5">
      <c r="B48" s="160" t="s">
        <v>101</v>
      </c>
      <c r="C48" s="160" t="s">
        <v>102</v>
      </c>
      <c r="D48" s="160" t="s">
        <v>6</v>
      </c>
    </row>
    <row r="49" spans="2:5">
      <c r="B49" s="157" t="s">
        <v>103</v>
      </c>
      <c r="C49" s="157" t="s">
        <v>145</v>
      </c>
      <c r="D49" s="162">
        <v>5503</v>
      </c>
      <c r="E49" s="159">
        <v>20.6</v>
      </c>
    </row>
    <row r="50" spans="2:5">
      <c r="B50" s="157" t="s">
        <v>105</v>
      </c>
      <c r="C50" s="157" t="s">
        <v>106</v>
      </c>
      <c r="D50" s="161">
        <v>3559</v>
      </c>
      <c r="E50" s="159">
        <v>13.3</v>
      </c>
    </row>
    <row r="51" spans="2:5">
      <c r="B51" s="157" t="s">
        <v>109</v>
      </c>
      <c r="C51" s="157" t="s">
        <v>110</v>
      </c>
      <c r="D51" s="161">
        <v>1672</v>
      </c>
      <c r="E51" s="159">
        <v>6.3</v>
      </c>
    </row>
    <row r="52" spans="2:5">
      <c r="B52" s="157" t="s">
        <v>111</v>
      </c>
      <c r="C52" s="157" t="s">
        <v>146</v>
      </c>
      <c r="D52" s="162">
        <v>1486</v>
      </c>
      <c r="E52" s="159">
        <v>5.6</v>
      </c>
    </row>
    <row r="53" spans="2:5">
      <c r="B53" s="157" t="s">
        <v>131</v>
      </c>
      <c r="C53" s="157" t="s">
        <v>147</v>
      </c>
      <c r="D53" s="160">
        <v>919</v>
      </c>
      <c r="E53" s="159">
        <v>3.4</v>
      </c>
    </row>
    <row r="54" spans="2:5">
      <c r="B54" s="157" t="s">
        <v>130</v>
      </c>
      <c r="C54" s="157" t="s">
        <v>148</v>
      </c>
      <c r="D54" s="159">
        <v>860</v>
      </c>
      <c r="E54" s="159">
        <v>3.2</v>
      </c>
    </row>
    <row r="55" spans="2:5">
      <c r="B55" s="157" t="s">
        <v>149</v>
      </c>
      <c r="C55" s="157" t="s">
        <v>150</v>
      </c>
      <c r="D55" s="160">
        <v>789</v>
      </c>
      <c r="E55" s="159">
        <v>3</v>
      </c>
    </row>
    <row r="56" spans="2:5">
      <c r="B56" s="157" t="s">
        <v>115</v>
      </c>
      <c r="C56" s="157" t="s">
        <v>116</v>
      </c>
      <c r="D56" s="159">
        <v>747</v>
      </c>
      <c r="E56" s="166">
        <v>2.8</v>
      </c>
    </row>
    <row r="57" spans="2:5">
      <c r="B57" s="157" t="s">
        <v>120</v>
      </c>
      <c r="C57" s="157" t="s">
        <v>121</v>
      </c>
      <c r="D57" s="160">
        <v>584</v>
      </c>
      <c r="E57" s="159">
        <v>2.2000000000000002</v>
      </c>
    </row>
    <row r="58" spans="2:5">
      <c r="B58" s="157" t="s">
        <v>118</v>
      </c>
      <c r="C58" s="157" t="s">
        <v>119</v>
      </c>
      <c r="D58" s="159">
        <v>579</v>
      </c>
      <c r="E58" s="159">
        <v>2.2000000000000002</v>
      </c>
    </row>
    <row r="59" spans="2:5">
      <c r="B59" s="157" t="s">
        <v>151</v>
      </c>
      <c r="D59" s="164">
        <v>16698</v>
      </c>
      <c r="E59" s="157">
        <v>62.4</v>
      </c>
    </row>
    <row r="60" spans="2:5">
      <c r="B60" s="157" t="s">
        <v>123</v>
      </c>
      <c r="D60" s="164">
        <v>26742</v>
      </c>
      <c r="E60" s="157">
        <v>100</v>
      </c>
    </row>
    <row r="61" spans="2:5">
      <c r="B61" s="165"/>
    </row>
    <row r="62" spans="2:5">
      <c r="B62" s="166" t="s">
        <v>124</v>
      </c>
      <c r="C62" s="166" t="s">
        <v>152</v>
      </c>
    </row>
    <row r="63" spans="2:5">
      <c r="B63" s="167" t="s">
        <v>126</v>
      </c>
      <c r="C63" s="167" t="s">
        <v>127</v>
      </c>
    </row>
  </sheetData>
  <pageMargins left="0.7" right="0.7" top="0.75" bottom="0.75" header="0.3" footer="0.3"/>
  <pageSetup paperSize="32767" orientation="portrait" horizontalDpi="2400" verticalDpi="24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1"/>
  <sheetViews>
    <sheetView zoomScaleNormal="100" workbookViewId="0">
      <pane xSplit="2" ySplit="8" topLeftCell="C9" activePane="bottomRight" state="frozen"/>
      <selection activeCell="A8" sqref="A8:IV10"/>
      <selection pane="topRight" activeCell="A8" sqref="A8:IV10"/>
      <selection pane="bottomLeft" activeCell="A8" sqref="A8:IV10"/>
      <selection pane="bottomRight" activeCell="C9" sqref="C9"/>
    </sheetView>
  </sheetViews>
  <sheetFormatPr defaultRowHeight="12.75"/>
  <cols>
    <col min="1" max="1" width="4.85546875" style="8" customWidth="1"/>
    <col min="2" max="2" width="39.28515625" style="6" customWidth="1"/>
    <col min="3" max="3" width="9.140625" style="37"/>
    <col min="4" max="4" width="7.42578125" customWidth="1"/>
    <col min="5" max="5" width="9.140625" style="11"/>
    <col min="6" max="6" width="5.42578125" style="5" bestFit="1" customWidth="1"/>
    <col min="7" max="7" width="9.140625" style="8"/>
    <col min="8" max="8" width="6.5703125" bestFit="1" customWidth="1"/>
    <col min="9" max="9" width="9.140625" style="11"/>
    <col min="10" max="10" width="5.42578125" style="5" bestFit="1" customWidth="1"/>
    <col min="11" max="11" width="7.5703125" style="8" bestFit="1" customWidth="1"/>
    <col min="12" max="12" width="6.5703125" bestFit="1" customWidth="1"/>
    <col min="13" max="13" width="9.140625" style="11"/>
    <col min="14" max="14" width="5.42578125" style="5" bestFit="1" customWidth="1"/>
    <col min="15" max="16384" width="9.140625" style="11"/>
  </cols>
  <sheetData>
    <row r="1" spans="1:14">
      <c r="A1" s="26" t="s">
        <v>92</v>
      </c>
      <c r="B1" s="7"/>
      <c r="C1" s="33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4" s="22" customFormat="1">
      <c r="A2" s="2"/>
      <c r="B2" s="39"/>
      <c r="C2" s="173" t="s">
        <v>0</v>
      </c>
      <c r="D2" s="173"/>
      <c r="E2" s="173"/>
      <c r="F2" s="174"/>
      <c r="G2" s="172" t="s">
        <v>29</v>
      </c>
      <c r="H2" s="173"/>
      <c r="I2" s="173"/>
      <c r="J2" s="174"/>
      <c r="K2" s="172" t="s">
        <v>30</v>
      </c>
      <c r="L2" s="173"/>
      <c r="M2" s="173"/>
      <c r="N2" s="174"/>
    </row>
    <row r="3" spans="1:14" s="22" customFormat="1">
      <c r="A3" s="2"/>
      <c r="B3" s="2"/>
      <c r="C3" s="34"/>
      <c r="D3" s="13"/>
      <c r="E3" s="18" t="s">
        <v>2</v>
      </c>
      <c r="F3" s="14"/>
      <c r="G3" s="13"/>
      <c r="H3" s="13"/>
      <c r="I3" s="18" t="s">
        <v>2</v>
      </c>
      <c r="J3" s="14"/>
      <c r="K3" s="13"/>
      <c r="L3" s="13"/>
      <c r="M3" s="18" t="s">
        <v>2</v>
      </c>
      <c r="N3" s="4"/>
    </row>
    <row r="4" spans="1:14" s="22" customFormat="1">
      <c r="A4" s="2" t="s">
        <v>3</v>
      </c>
      <c r="B4" s="2"/>
      <c r="C4" s="34" t="s">
        <v>1</v>
      </c>
      <c r="D4" s="13" t="s">
        <v>4</v>
      </c>
      <c r="E4" s="19">
        <v>100000</v>
      </c>
      <c r="F4" s="15" t="s">
        <v>33</v>
      </c>
      <c r="G4" s="13" t="s">
        <v>1</v>
      </c>
      <c r="H4" s="13" t="s">
        <v>4</v>
      </c>
      <c r="I4" s="19">
        <v>100000</v>
      </c>
      <c r="J4" s="15" t="s">
        <v>33</v>
      </c>
      <c r="K4" s="13" t="s">
        <v>1</v>
      </c>
      <c r="L4" s="13" t="s">
        <v>4</v>
      </c>
      <c r="M4" s="19">
        <v>100000</v>
      </c>
      <c r="N4" s="14" t="s">
        <v>33</v>
      </c>
    </row>
    <row r="5" spans="1:14" s="22" customFormat="1">
      <c r="A5" s="2"/>
      <c r="B5" s="2"/>
      <c r="C5" s="34"/>
      <c r="D5" s="13"/>
      <c r="E5" s="18" t="s">
        <v>5</v>
      </c>
      <c r="F5" s="14"/>
      <c r="G5" s="13"/>
      <c r="H5" s="13"/>
      <c r="I5" s="18" t="s">
        <v>5</v>
      </c>
      <c r="J5" s="14"/>
      <c r="K5" s="13"/>
      <c r="L5" s="13"/>
      <c r="M5" s="18" t="s">
        <v>5</v>
      </c>
      <c r="N5" s="4"/>
    </row>
    <row r="6" spans="1:14" s="22" customFormat="1">
      <c r="A6" s="2"/>
      <c r="B6" s="2"/>
      <c r="C6" s="34"/>
      <c r="D6" s="13"/>
      <c r="E6" s="18" t="s">
        <v>7</v>
      </c>
      <c r="F6" s="14"/>
      <c r="G6" s="13"/>
      <c r="H6" s="13"/>
      <c r="I6" s="18" t="s">
        <v>7</v>
      </c>
      <c r="J6" s="14"/>
      <c r="K6" s="13"/>
      <c r="L6" s="13"/>
      <c r="M6" s="18" t="s">
        <v>7</v>
      </c>
      <c r="N6" s="4"/>
    </row>
    <row r="7" spans="1:14" s="22" customFormat="1">
      <c r="A7" s="2" t="s">
        <v>8</v>
      </c>
      <c r="B7" s="2"/>
      <c r="C7" s="34" t="s">
        <v>6</v>
      </c>
      <c r="D7" s="13" t="s">
        <v>4</v>
      </c>
      <c r="E7" s="19">
        <v>100000</v>
      </c>
      <c r="F7" s="15"/>
      <c r="G7" s="13" t="s">
        <v>6</v>
      </c>
      <c r="H7" s="13" t="s">
        <v>4</v>
      </c>
      <c r="I7" s="19">
        <v>100000</v>
      </c>
      <c r="J7" s="15"/>
      <c r="K7" s="13" t="s">
        <v>6</v>
      </c>
      <c r="L7" s="13" t="s">
        <v>4</v>
      </c>
      <c r="M7" s="19">
        <v>100000</v>
      </c>
      <c r="N7" s="4"/>
    </row>
    <row r="8" spans="1:14" s="22" customFormat="1">
      <c r="C8" s="34"/>
      <c r="D8" s="18"/>
      <c r="E8" s="18" t="s">
        <v>9</v>
      </c>
      <c r="F8" s="14"/>
      <c r="G8" s="18"/>
      <c r="H8" s="18"/>
      <c r="I8" s="18" t="s">
        <v>9</v>
      </c>
      <c r="J8" s="14"/>
      <c r="K8" s="18"/>
      <c r="L8" s="18"/>
      <c r="M8" s="18" t="s">
        <v>9</v>
      </c>
      <c r="N8" s="4"/>
    </row>
    <row r="9" spans="1:14" ht="25.5">
      <c r="A9" s="100" t="s">
        <v>10</v>
      </c>
      <c r="B9" s="80" t="s">
        <v>71</v>
      </c>
      <c r="C9" s="95">
        <v>3</v>
      </c>
      <c r="D9" s="51">
        <f t="shared" ref="D9:D27" si="0">SUM(C9/$C$28*100)</f>
        <v>0.18214936247723132</v>
      </c>
      <c r="E9" s="51">
        <f t="shared" ref="E9:E27" si="1">SUM(C9/$C$29*100000)</f>
        <v>2.780120286537731</v>
      </c>
      <c r="F9" s="64">
        <v>11</v>
      </c>
      <c r="G9" s="65">
        <v>0</v>
      </c>
      <c r="H9" s="51">
        <f t="shared" ref="H9:H27" si="2">SUM(G9/$G$28*100)</f>
        <v>0</v>
      </c>
      <c r="I9" s="51">
        <f t="shared" ref="I9:I27" si="3">SUM(G9/$G$29*100000)</f>
        <v>0</v>
      </c>
      <c r="J9" s="64">
        <v>0</v>
      </c>
      <c r="K9" s="66">
        <v>3</v>
      </c>
      <c r="L9" s="51">
        <f t="shared" ref="L9:L27" si="4">SUM(K9/$K$28*100)</f>
        <v>0.34682080924855491</v>
      </c>
      <c r="M9" s="51">
        <f t="shared" ref="M9:M27" si="5">SUM(K9/$K$29*100000)</f>
        <v>5.4302573942004857</v>
      </c>
      <c r="N9" s="64">
        <v>10</v>
      </c>
    </row>
    <row r="10" spans="1:14">
      <c r="A10" s="100" t="s">
        <v>11</v>
      </c>
      <c r="B10" s="80" t="s">
        <v>12</v>
      </c>
      <c r="C10" s="65">
        <v>399</v>
      </c>
      <c r="D10" s="51">
        <f t="shared" si="0"/>
        <v>24.225865209471767</v>
      </c>
      <c r="E10" s="51">
        <f t="shared" si="1"/>
        <v>369.7559981095182</v>
      </c>
      <c r="F10" s="64">
        <v>2</v>
      </c>
      <c r="G10" s="65">
        <v>250</v>
      </c>
      <c r="H10" s="51">
        <f t="shared" si="2"/>
        <v>31.9693094629156</v>
      </c>
      <c r="I10" s="51">
        <f t="shared" si="3"/>
        <v>474.71659419326659</v>
      </c>
      <c r="J10" s="64">
        <v>2</v>
      </c>
      <c r="K10" s="66">
        <v>149</v>
      </c>
      <c r="L10" s="51">
        <f t="shared" si="4"/>
        <v>17.22543352601156</v>
      </c>
      <c r="M10" s="51">
        <f t="shared" si="5"/>
        <v>269.70278391195745</v>
      </c>
      <c r="N10" s="64">
        <v>2</v>
      </c>
    </row>
    <row r="11" spans="1:14" ht="51">
      <c r="A11" s="100" t="s">
        <v>13</v>
      </c>
      <c r="B11" s="80" t="s">
        <v>54</v>
      </c>
      <c r="C11" s="65">
        <v>2</v>
      </c>
      <c r="D11" s="51">
        <f t="shared" si="0"/>
        <v>0.12143290831815423</v>
      </c>
      <c r="E11" s="51">
        <f t="shared" si="1"/>
        <v>1.8534135243584871</v>
      </c>
      <c r="F11" s="64">
        <v>12</v>
      </c>
      <c r="G11" s="65">
        <v>0</v>
      </c>
      <c r="H11" s="51">
        <f t="shared" si="2"/>
        <v>0</v>
      </c>
      <c r="I11" s="51">
        <f t="shared" si="3"/>
        <v>0</v>
      </c>
      <c r="J11" s="64">
        <v>0</v>
      </c>
      <c r="K11" s="66">
        <v>2</v>
      </c>
      <c r="L11" s="51">
        <f t="shared" si="4"/>
        <v>0.23121387283236997</v>
      </c>
      <c r="M11" s="51">
        <f t="shared" si="5"/>
        <v>3.6201715961336562</v>
      </c>
      <c r="N11" s="64">
        <v>11</v>
      </c>
    </row>
    <row r="12" spans="1:14" ht="25.5">
      <c r="A12" s="100" t="s">
        <v>14</v>
      </c>
      <c r="B12" s="80" t="s">
        <v>55</v>
      </c>
      <c r="C12" s="65">
        <v>93</v>
      </c>
      <c r="D12" s="51">
        <f t="shared" si="0"/>
        <v>5.6466302367941719</v>
      </c>
      <c r="E12" s="51">
        <f t="shared" si="1"/>
        <v>86.183728882669655</v>
      </c>
      <c r="F12" s="64">
        <v>3</v>
      </c>
      <c r="G12" s="65">
        <v>31</v>
      </c>
      <c r="H12" s="51">
        <f t="shared" si="2"/>
        <v>3.9641943734015346</v>
      </c>
      <c r="I12" s="51">
        <f t="shared" si="3"/>
        <v>58.864857679965056</v>
      </c>
      <c r="J12" s="64">
        <v>5</v>
      </c>
      <c r="K12" s="66">
        <v>62</v>
      </c>
      <c r="L12" s="51">
        <f t="shared" si="4"/>
        <v>7.1676300578034686</v>
      </c>
      <c r="M12" s="51">
        <f t="shared" si="5"/>
        <v>112.22531948014336</v>
      </c>
      <c r="N12" s="64">
        <v>3</v>
      </c>
    </row>
    <row r="13" spans="1:14" ht="25.5">
      <c r="A13" s="100" t="s">
        <v>15</v>
      </c>
      <c r="B13" s="80" t="s">
        <v>72</v>
      </c>
      <c r="C13" s="65">
        <v>22</v>
      </c>
      <c r="D13" s="51">
        <f t="shared" si="0"/>
        <v>1.3357619914996965</v>
      </c>
      <c r="E13" s="51">
        <f t="shared" si="1"/>
        <v>20.387548767943361</v>
      </c>
      <c r="F13" s="64">
        <v>8</v>
      </c>
      <c r="G13" s="65">
        <v>11</v>
      </c>
      <c r="H13" s="51">
        <f t="shared" si="2"/>
        <v>1.4066496163682864</v>
      </c>
      <c r="I13" s="51">
        <f t="shared" si="3"/>
        <v>20.887530144503732</v>
      </c>
      <c r="J13" s="64">
        <v>6</v>
      </c>
      <c r="K13" s="66">
        <v>11</v>
      </c>
      <c r="L13" s="51">
        <f t="shared" si="4"/>
        <v>1.2716763005780347</v>
      </c>
      <c r="M13" s="51">
        <f t="shared" si="5"/>
        <v>19.910943778735113</v>
      </c>
      <c r="N13" s="64">
        <v>8</v>
      </c>
    </row>
    <row r="14" spans="1:14" ht="25.5">
      <c r="A14" s="100" t="s">
        <v>16</v>
      </c>
      <c r="B14" s="80" t="s">
        <v>56</v>
      </c>
      <c r="C14" s="65">
        <v>21</v>
      </c>
      <c r="D14" s="51">
        <f t="shared" si="0"/>
        <v>1.2750455373406193</v>
      </c>
      <c r="E14" s="51">
        <f t="shared" si="1"/>
        <v>19.460842005764114</v>
      </c>
      <c r="F14" s="64">
        <v>9</v>
      </c>
      <c r="G14" s="65">
        <v>10</v>
      </c>
      <c r="H14" s="51">
        <f t="shared" si="2"/>
        <v>1.2787723785166241</v>
      </c>
      <c r="I14" s="51">
        <f t="shared" si="3"/>
        <v>18.988663767730667</v>
      </c>
      <c r="J14" s="64">
        <v>7</v>
      </c>
      <c r="K14" s="66">
        <v>11</v>
      </c>
      <c r="L14" s="51">
        <f t="shared" si="4"/>
        <v>1.2716763005780347</v>
      </c>
      <c r="M14" s="51">
        <f t="shared" si="5"/>
        <v>19.910943778735113</v>
      </c>
      <c r="N14" s="64">
        <v>8</v>
      </c>
    </row>
    <row r="15" spans="1:14" ht="25.5">
      <c r="A15" s="100" t="s">
        <v>35</v>
      </c>
      <c r="B15" s="80" t="s">
        <v>58</v>
      </c>
      <c r="C15" s="65">
        <v>0</v>
      </c>
      <c r="D15" s="51">
        <f t="shared" si="0"/>
        <v>0</v>
      </c>
      <c r="E15" s="51">
        <f t="shared" si="1"/>
        <v>0</v>
      </c>
      <c r="F15" s="64">
        <v>0</v>
      </c>
      <c r="G15" s="65">
        <v>0</v>
      </c>
      <c r="H15" s="51">
        <f t="shared" si="2"/>
        <v>0</v>
      </c>
      <c r="I15" s="51">
        <f t="shared" si="3"/>
        <v>0</v>
      </c>
      <c r="J15" s="64">
        <v>0</v>
      </c>
      <c r="K15" s="65">
        <v>0</v>
      </c>
      <c r="L15" s="51">
        <f t="shared" si="4"/>
        <v>0</v>
      </c>
      <c r="M15" s="51">
        <f t="shared" si="5"/>
        <v>0</v>
      </c>
      <c r="N15" s="64">
        <v>0</v>
      </c>
    </row>
    <row r="16" spans="1:14" ht="25.5">
      <c r="A16" s="100" t="s">
        <v>17</v>
      </c>
      <c r="B16" s="80" t="s">
        <v>59</v>
      </c>
      <c r="C16" s="65">
        <v>0</v>
      </c>
      <c r="D16" s="51">
        <f t="shared" si="0"/>
        <v>0</v>
      </c>
      <c r="E16" s="51">
        <f t="shared" si="1"/>
        <v>0</v>
      </c>
      <c r="F16" s="64">
        <v>0</v>
      </c>
      <c r="G16" s="65">
        <v>0</v>
      </c>
      <c r="H16" s="51">
        <f t="shared" si="2"/>
        <v>0</v>
      </c>
      <c r="I16" s="51">
        <f t="shared" si="3"/>
        <v>0</v>
      </c>
      <c r="J16" s="64">
        <v>0</v>
      </c>
      <c r="K16" s="65">
        <v>0</v>
      </c>
      <c r="L16" s="51">
        <f t="shared" si="4"/>
        <v>0</v>
      </c>
      <c r="M16" s="51">
        <f t="shared" si="5"/>
        <v>0</v>
      </c>
      <c r="N16" s="64">
        <v>0</v>
      </c>
    </row>
    <row r="17" spans="1:17" ht="25.5">
      <c r="A17" s="100" t="s">
        <v>18</v>
      </c>
      <c r="B17" s="80" t="s">
        <v>60</v>
      </c>
      <c r="C17" s="65">
        <v>843</v>
      </c>
      <c r="D17" s="51">
        <f t="shared" si="0"/>
        <v>51.183970856102</v>
      </c>
      <c r="E17" s="51">
        <f t="shared" si="1"/>
        <v>781.21380051710241</v>
      </c>
      <c r="F17" s="64">
        <v>1</v>
      </c>
      <c r="G17" s="65">
        <v>335</v>
      </c>
      <c r="H17" s="51">
        <f t="shared" si="2"/>
        <v>42.838874680306901</v>
      </c>
      <c r="I17" s="51">
        <f t="shared" si="3"/>
        <v>636.12023621897731</v>
      </c>
      <c r="J17" s="64">
        <v>1</v>
      </c>
      <c r="K17" s="66">
        <v>508</v>
      </c>
      <c r="L17" s="51">
        <f t="shared" si="4"/>
        <v>58.728323699421971</v>
      </c>
      <c r="M17" s="51">
        <f t="shared" si="5"/>
        <v>919.52358541794888</v>
      </c>
      <c r="N17" s="64">
        <v>1</v>
      </c>
    </row>
    <row r="18" spans="1:17" ht="25.5">
      <c r="A18" s="100" t="s">
        <v>19</v>
      </c>
      <c r="B18" s="80" t="s">
        <v>61</v>
      </c>
      <c r="C18" s="65">
        <v>78</v>
      </c>
      <c r="D18" s="51">
        <f t="shared" si="0"/>
        <v>4.7358834244080148</v>
      </c>
      <c r="E18" s="51">
        <f t="shared" si="1"/>
        <v>72.283127449980995</v>
      </c>
      <c r="F18" s="64">
        <v>5</v>
      </c>
      <c r="G18" s="65">
        <v>48</v>
      </c>
      <c r="H18" s="51">
        <f t="shared" si="2"/>
        <v>6.1381074168797953</v>
      </c>
      <c r="I18" s="51">
        <f t="shared" si="3"/>
        <v>91.145586085107183</v>
      </c>
      <c r="J18" s="64">
        <v>3</v>
      </c>
      <c r="K18" s="66">
        <v>30</v>
      </c>
      <c r="L18" s="51">
        <f t="shared" si="4"/>
        <v>3.4682080924855487</v>
      </c>
      <c r="M18" s="51">
        <f t="shared" si="5"/>
        <v>54.302573942004855</v>
      </c>
      <c r="N18" s="64">
        <v>5</v>
      </c>
    </row>
    <row r="19" spans="1:17" ht="25.5">
      <c r="A19" s="100" t="s">
        <v>20</v>
      </c>
      <c r="B19" s="80" t="s">
        <v>67</v>
      </c>
      <c r="C19" s="65">
        <v>65</v>
      </c>
      <c r="D19" s="51">
        <f t="shared" si="0"/>
        <v>3.9465695203400117</v>
      </c>
      <c r="E19" s="51">
        <f t="shared" si="1"/>
        <v>60.235939541650836</v>
      </c>
      <c r="F19" s="64">
        <v>6</v>
      </c>
      <c r="G19" s="65">
        <v>39</v>
      </c>
      <c r="H19" s="51">
        <f t="shared" si="2"/>
        <v>4.9872122762148337</v>
      </c>
      <c r="I19" s="51">
        <f t="shared" si="3"/>
        <v>74.055788694149598</v>
      </c>
      <c r="J19" s="64">
        <v>4</v>
      </c>
      <c r="K19" s="66">
        <v>26</v>
      </c>
      <c r="L19" s="51">
        <f t="shared" si="4"/>
        <v>3.0057803468208091</v>
      </c>
      <c r="M19" s="51">
        <f t="shared" si="5"/>
        <v>47.062230749737537</v>
      </c>
      <c r="N19" s="64">
        <v>6</v>
      </c>
    </row>
    <row r="20" spans="1:17" ht="25.5">
      <c r="A20" s="100" t="s">
        <v>21</v>
      </c>
      <c r="B20" s="156" t="s">
        <v>62</v>
      </c>
      <c r="C20" s="65">
        <v>0</v>
      </c>
      <c r="D20" s="63">
        <f t="shared" si="0"/>
        <v>0</v>
      </c>
      <c r="E20" s="63">
        <f t="shared" si="1"/>
        <v>0</v>
      </c>
      <c r="F20" s="64">
        <v>0</v>
      </c>
      <c r="G20" s="65">
        <v>0</v>
      </c>
      <c r="H20" s="63">
        <f t="shared" si="2"/>
        <v>0</v>
      </c>
      <c r="I20" s="63">
        <f t="shared" si="3"/>
        <v>0</v>
      </c>
      <c r="J20" s="64">
        <v>0</v>
      </c>
      <c r="K20" s="65">
        <v>0</v>
      </c>
      <c r="L20" s="51">
        <f t="shared" si="4"/>
        <v>0</v>
      </c>
      <c r="M20" s="51">
        <f t="shared" si="5"/>
        <v>0</v>
      </c>
      <c r="N20" s="64">
        <v>0</v>
      </c>
      <c r="Q20" s="53"/>
    </row>
    <row r="21" spans="1:17" ht="38.25">
      <c r="A21" s="100" t="s">
        <v>22</v>
      </c>
      <c r="B21" s="156" t="s">
        <v>63</v>
      </c>
      <c r="C21" s="65">
        <v>2</v>
      </c>
      <c r="D21" s="63">
        <f t="shared" si="0"/>
        <v>0.12143290831815423</v>
      </c>
      <c r="E21" s="63">
        <f t="shared" si="1"/>
        <v>1.8534135243584871</v>
      </c>
      <c r="F21" s="64">
        <v>12</v>
      </c>
      <c r="G21" s="65">
        <v>1</v>
      </c>
      <c r="H21" s="63">
        <f t="shared" si="2"/>
        <v>0.12787723785166241</v>
      </c>
      <c r="I21" s="63">
        <f t="shared" si="3"/>
        <v>1.8988663767730665</v>
      </c>
      <c r="J21" s="64">
        <v>9</v>
      </c>
      <c r="K21" s="65">
        <v>1</v>
      </c>
      <c r="L21" s="51">
        <f t="shared" si="4"/>
        <v>0.11560693641618498</v>
      </c>
      <c r="M21" s="51">
        <f t="shared" si="5"/>
        <v>1.8100857980668281</v>
      </c>
      <c r="N21" s="64">
        <v>12</v>
      </c>
      <c r="Q21" s="53"/>
    </row>
    <row r="22" spans="1:17" ht="25.5">
      <c r="A22" s="100" t="s">
        <v>23</v>
      </c>
      <c r="B22" s="156" t="s">
        <v>64</v>
      </c>
      <c r="C22" s="65">
        <v>29</v>
      </c>
      <c r="D22" s="63">
        <f t="shared" si="0"/>
        <v>1.7607771706132362</v>
      </c>
      <c r="E22" s="63">
        <f t="shared" si="1"/>
        <v>26.874496103198062</v>
      </c>
      <c r="F22" s="64">
        <v>7</v>
      </c>
      <c r="G22" s="65">
        <v>8</v>
      </c>
      <c r="H22" s="63">
        <f t="shared" si="2"/>
        <v>1.0230179028132993</v>
      </c>
      <c r="I22" s="63">
        <f t="shared" si="3"/>
        <v>15.190931014184532</v>
      </c>
      <c r="J22" s="64">
        <v>8</v>
      </c>
      <c r="K22" s="65">
        <v>21</v>
      </c>
      <c r="L22" s="51">
        <f t="shared" si="4"/>
        <v>2.4277456647398843</v>
      </c>
      <c r="M22" s="51">
        <f t="shared" si="5"/>
        <v>38.011801759403397</v>
      </c>
      <c r="N22" s="64">
        <v>7</v>
      </c>
      <c r="Q22" s="53"/>
    </row>
    <row r="23" spans="1:17" ht="25.5">
      <c r="A23" s="100" t="s">
        <v>24</v>
      </c>
      <c r="B23" s="156" t="s">
        <v>65</v>
      </c>
      <c r="C23" s="65">
        <v>0</v>
      </c>
      <c r="D23" s="63">
        <f t="shared" si="0"/>
        <v>0</v>
      </c>
      <c r="E23" s="63">
        <f t="shared" si="1"/>
        <v>0</v>
      </c>
      <c r="F23" s="64">
        <v>0</v>
      </c>
      <c r="G23" s="65">
        <v>0</v>
      </c>
      <c r="H23" s="63">
        <f t="shared" si="2"/>
        <v>0</v>
      </c>
      <c r="I23" s="63">
        <f t="shared" si="3"/>
        <v>0</v>
      </c>
      <c r="J23" s="64">
        <v>0</v>
      </c>
      <c r="K23" s="65">
        <v>0</v>
      </c>
      <c r="L23" s="51">
        <f t="shared" si="4"/>
        <v>0</v>
      </c>
      <c r="M23" s="51">
        <f t="shared" si="5"/>
        <v>0</v>
      </c>
      <c r="N23" s="64">
        <v>0</v>
      </c>
      <c r="Q23" s="53"/>
    </row>
    <row r="24" spans="1:17" ht="25.5">
      <c r="A24" s="100" t="s">
        <v>25</v>
      </c>
      <c r="B24" s="156" t="s">
        <v>66</v>
      </c>
      <c r="C24" s="65">
        <v>2</v>
      </c>
      <c r="D24" s="63">
        <f t="shared" si="0"/>
        <v>0.12143290831815423</v>
      </c>
      <c r="E24" s="63">
        <f t="shared" si="1"/>
        <v>1.8534135243584871</v>
      </c>
      <c r="F24" s="64">
        <v>12</v>
      </c>
      <c r="G24" s="65">
        <v>1</v>
      </c>
      <c r="H24" s="63">
        <f t="shared" si="2"/>
        <v>0.12787723785166241</v>
      </c>
      <c r="I24" s="63">
        <f t="shared" si="3"/>
        <v>1.8988663767730665</v>
      </c>
      <c r="J24" s="64">
        <v>9</v>
      </c>
      <c r="K24" s="65">
        <v>1</v>
      </c>
      <c r="L24" s="51">
        <f t="shared" si="4"/>
        <v>0.11560693641618498</v>
      </c>
      <c r="M24" s="51">
        <f t="shared" si="5"/>
        <v>1.8100857980668281</v>
      </c>
      <c r="N24" s="64">
        <v>12</v>
      </c>
      <c r="Q24" s="53"/>
    </row>
    <row r="25" spans="1:17" ht="38.25">
      <c r="A25" s="100" t="s">
        <v>26</v>
      </c>
      <c r="B25" s="156" t="s">
        <v>68</v>
      </c>
      <c r="C25" s="65">
        <v>0</v>
      </c>
      <c r="D25" s="63">
        <f t="shared" si="0"/>
        <v>0</v>
      </c>
      <c r="E25" s="63">
        <f t="shared" si="1"/>
        <v>0</v>
      </c>
      <c r="F25" s="64">
        <v>0</v>
      </c>
      <c r="G25" s="65">
        <v>0</v>
      </c>
      <c r="H25" s="63">
        <f t="shared" si="2"/>
        <v>0</v>
      </c>
      <c r="I25" s="63">
        <f t="shared" si="3"/>
        <v>0</v>
      </c>
      <c r="J25" s="64">
        <v>0</v>
      </c>
      <c r="K25" s="65">
        <v>0</v>
      </c>
      <c r="L25" s="51">
        <f t="shared" si="4"/>
        <v>0</v>
      </c>
      <c r="M25" s="51">
        <f t="shared" si="5"/>
        <v>0</v>
      </c>
      <c r="N25" s="64">
        <v>0</v>
      </c>
    </row>
    <row r="26" spans="1:17" ht="38.25">
      <c r="A26" s="100" t="s">
        <v>27</v>
      </c>
      <c r="B26" s="156" t="s">
        <v>69</v>
      </c>
      <c r="C26" s="65">
        <v>5</v>
      </c>
      <c r="D26" s="63">
        <f t="shared" si="0"/>
        <v>0.30358227079538552</v>
      </c>
      <c r="E26" s="63">
        <f t="shared" si="1"/>
        <v>4.6335338108962185</v>
      </c>
      <c r="F26" s="64">
        <v>10</v>
      </c>
      <c r="G26" s="65">
        <v>0</v>
      </c>
      <c r="H26" s="63">
        <f t="shared" si="2"/>
        <v>0</v>
      </c>
      <c r="I26" s="63">
        <f t="shared" si="3"/>
        <v>0</v>
      </c>
      <c r="J26" s="64">
        <v>0</v>
      </c>
      <c r="K26" s="65">
        <v>5</v>
      </c>
      <c r="L26" s="51">
        <f t="shared" si="4"/>
        <v>0.57803468208092479</v>
      </c>
      <c r="M26" s="51">
        <f t="shared" si="5"/>
        <v>9.0504289903341419</v>
      </c>
      <c r="N26" s="64">
        <v>9</v>
      </c>
    </row>
    <row r="27" spans="1:17" ht="38.25">
      <c r="A27" s="100" t="s">
        <v>28</v>
      </c>
      <c r="B27" s="156" t="s">
        <v>70</v>
      </c>
      <c r="C27" s="65">
        <v>83</v>
      </c>
      <c r="D27" s="63">
        <f t="shared" si="0"/>
        <v>5.0394656952034005</v>
      </c>
      <c r="E27" s="63">
        <f t="shared" si="1"/>
        <v>76.91666126087722</v>
      </c>
      <c r="F27" s="64">
        <v>4</v>
      </c>
      <c r="G27" s="65">
        <v>48</v>
      </c>
      <c r="H27" s="63">
        <f t="shared" si="2"/>
        <v>6.1381074168797953</v>
      </c>
      <c r="I27" s="63">
        <f t="shared" si="3"/>
        <v>91.145586085107183</v>
      </c>
      <c r="J27" s="64">
        <v>3</v>
      </c>
      <c r="K27" s="65">
        <v>35</v>
      </c>
      <c r="L27" s="51">
        <f t="shared" si="4"/>
        <v>4.0462427745664744</v>
      </c>
      <c r="M27" s="51">
        <f t="shared" si="5"/>
        <v>63.353002932338995</v>
      </c>
      <c r="N27" s="64">
        <v>4</v>
      </c>
    </row>
    <row r="28" spans="1:17">
      <c r="A28" s="99" t="s">
        <v>34</v>
      </c>
      <c r="B28" s="144"/>
      <c r="C28" s="102">
        <f>SUM(C9:C27)</f>
        <v>1647</v>
      </c>
      <c r="D28" s="103">
        <f>SUM(C28/C28*100)</f>
        <v>100</v>
      </c>
      <c r="E28" s="104">
        <f>SUM(C28/C29*100000)</f>
        <v>1526.2860373092142</v>
      </c>
      <c r="F28" s="105"/>
      <c r="G28" s="102">
        <f>SUM(G9:G27)</f>
        <v>782</v>
      </c>
      <c r="H28" s="103">
        <f>SUM(G28/G28*100)</f>
        <v>100</v>
      </c>
      <c r="I28" s="104">
        <f>SUM(G28/G29*100000)</f>
        <v>1484.9135066365379</v>
      </c>
      <c r="J28" s="105"/>
      <c r="K28" s="102">
        <f>SUM(K9:K27)</f>
        <v>865</v>
      </c>
      <c r="L28" s="103">
        <f>SUM(K28/K28*100)</f>
        <v>100</v>
      </c>
      <c r="M28" s="104">
        <f>SUM(K28/K29*100000)</f>
        <v>1565.7242153278066</v>
      </c>
      <c r="N28" s="105"/>
    </row>
    <row r="29" spans="1:17">
      <c r="B29" s="12" t="s">
        <v>51</v>
      </c>
      <c r="C29" s="40">
        <v>107909</v>
      </c>
      <c r="G29" s="40">
        <v>52663</v>
      </c>
      <c r="K29" s="41">
        <v>55246</v>
      </c>
    </row>
    <row r="31" spans="1:17">
      <c r="B31" s="12"/>
      <c r="C31" s="42"/>
      <c r="D31" s="109"/>
      <c r="E31" s="109"/>
      <c r="G31" s="42"/>
      <c r="H31" s="109"/>
      <c r="I31" s="109"/>
      <c r="K31" s="42"/>
      <c r="L31" s="109"/>
      <c r="M31" s="109"/>
    </row>
    <row r="32" spans="1:17" ht="15">
      <c r="B32" s="21"/>
      <c r="C32" s="133"/>
      <c r="D32" s="25"/>
      <c r="E32" s="31"/>
      <c r="G32" s="133"/>
      <c r="K32" s="133"/>
    </row>
    <row r="34" spans="3:11">
      <c r="C34" s="36"/>
      <c r="D34" s="23"/>
      <c r="E34" s="30"/>
      <c r="F34" s="32"/>
      <c r="G34" s="23"/>
      <c r="H34" s="23"/>
      <c r="I34" s="30"/>
      <c r="J34" s="32"/>
      <c r="K34" s="23"/>
    </row>
    <row r="35" spans="3:11" ht="15">
      <c r="C35" s="133"/>
      <c r="D35" s="134"/>
    </row>
    <row r="36" spans="3:11" ht="15">
      <c r="C36" s="133"/>
    </row>
    <row r="37" spans="3:11" ht="15">
      <c r="C37" s="133"/>
    </row>
    <row r="38" spans="3:11">
      <c r="C38" s="38"/>
    </row>
    <row r="39" spans="3:11">
      <c r="C39" s="38"/>
    </row>
    <row r="40" spans="3:11">
      <c r="C40" s="38"/>
    </row>
    <row r="41" spans="3:11">
      <c r="C41" s="27"/>
      <c r="D41" s="28"/>
      <c r="E41" s="28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7"/>
  <sheetViews>
    <sheetView zoomScaleNormal="100"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37"/>
    <col min="4" max="4" width="7.42578125" customWidth="1"/>
    <col min="5" max="5" width="9.140625" style="11"/>
    <col min="6" max="6" width="5.42578125" style="5" bestFit="1" customWidth="1"/>
    <col min="7" max="7" width="9.140625" style="8"/>
    <col min="8" max="8" width="6.5703125" bestFit="1" customWidth="1"/>
    <col min="9" max="9" width="9.140625" style="11"/>
    <col min="10" max="10" width="5.42578125" style="5" bestFit="1" customWidth="1"/>
    <col min="11" max="11" width="7.5703125" style="8" bestFit="1" customWidth="1"/>
    <col min="12" max="12" width="6.85546875" customWidth="1"/>
    <col min="13" max="13" width="9.140625" style="11"/>
    <col min="14" max="14" width="5.42578125" style="5" bestFit="1" customWidth="1"/>
    <col min="15" max="16384" width="9.140625" style="11"/>
  </cols>
  <sheetData>
    <row r="1" spans="1:15">
      <c r="A1" s="26" t="s">
        <v>41</v>
      </c>
      <c r="B1" s="7"/>
      <c r="C1" s="33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5" s="22" customFormat="1">
      <c r="A2" s="2"/>
      <c r="B2" s="39"/>
      <c r="C2" s="173" t="s">
        <v>0</v>
      </c>
      <c r="D2" s="173"/>
      <c r="E2" s="173"/>
      <c r="F2" s="174"/>
      <c r="G2" s="172" t="s">
        <v>29</v>
      </c>
      <c r="H2" s="173"/>
      <c r="I2" s="173"/>
      <c r="J2" s="174"/>
      <c r="K2" s="172" t="s">
        <v>30</v>
      </c>
      <c r="L2" s="173"/>
      <c r="M2" s="173"/>
      <c r="N2" s="174"/>
    </row>
    <row r="3" spans="1:15" s="22" customFormat="1">
      <c r="A3" s="2"/>
      <c r="B3" s="2"/>
      <c r="C3" s="34"/>
      <c r="D3" s="13"/>
      <c r="E3" s="18" t="s">
        <v>2</v>
      </c>
      <c r="F3" s="14"/>
      <c r="G3" s="13"/>
      <c r="H3" s="13"/>
      <c r="I3" s="18" t="s">
        <v>2</v>
      </c>
      <c r="J3" s="14"/>
      <c r="K3" s="13"/>
      <c r="L3" s="13"/>
      <c r="M3" s="18" t="s">
        <v>2</v>
      </c>
      <c r="N3" s="4"/>
    </row>
    <row r="4" spans="1:15" s="22" customFormat="1">
      <c r="A4" s="2" t="s">
        <v>3</v>
      </c>
      <c r="B4" s="2"/>
      <c r="C4" s="34" t="s">
        <v>1</v>
      </c>
      <c r="D4" s="13" t="s">
        <v>4</v>
      </c>
      <c r="E4" s="19">
        <v>100000</v>
      </c>
      <c r="F4" s="15" t="s">
        <v>33</v>
      </c>
      <c r="G4" s="13" t="s">
        <v>1</v>
      </c>
      <c r="H4" s="13" t="s">
        <v>4</v>
      </c>
      <c r="I4" s="19">
        <v>100000</v>
      </c>
      <c r="J4" s="15" t="s">
        <v>33</v>
      </c>
      <c r="K4" s="13" t="s">
        <v>1</v>
      </c>
      <c r="L4" s="13" t="s">
        <v>4</v>
      </c>
      <c r="M4" s="19">
        <v>100000</v>
      </c>
      <c r="N4" s="14" t="s">
        <v>33</v>
      </c>
    </row>
    <row r="5" spans="1:15" s="22" customFormat="1">
      <c r="A5" s="2"/>
      <c r="B5" s="2"/>
      <c r="C5" s="34"/>
      <c r="D5" s="13"/>
      <c r="E5" s="18" t="s">
        <v>5</v>
      </c>
      <c r="F5" s="14"/>
      <c r="G5" s="13"/>
      <c r="H5" s="13"/>
      <c r="I5" s="18" t="s">
        <v>5</v>
      </c>
      <c r="J5" s="14"/>
      <c r="K5" s="13"/>
      <c r="L5" s="13"/>
      <c r="M5" s="18" t="s">
        <v>5</v>
      </c>
      <c r="N5" s="4"/>
    </row>
    <row r="6" spans="1:15" s="22" customFormat="1">
      <c r="A6" s="2"/>
      <c r="B6" s="2"/>
      <c r="C6" s="34"/>
      <c r="D6" s="13"/>
      <c r="E6" s="18" t="s">
        <v>7</v>
      </c>
      <c r="F6" s="14"/>
      <c r="G6" s="13"/>
      <c r="H6" s="13"/>
      <c r="I6" s="18" t="s">
        <v>7</v>
      </c>
      <c r="J6" s="14"/>
      <c r="K6" s="13"/>
      <c r="L6" s="13"/>
      <c r="M6" s="18" t="s">
        <v>7</v>
      </c>
      <c r="N6" s="4"/>
    </row>
    <row r="7" spans="1:15" s="22" customFormat="1">
      <c r="A7" s="2" t="s">
        <v>8</v>
      </c>
      <c r="B7" s="2"/>
      <c r="C7" s="34" t="s">
        <v>6</v>
      </c>
      <c r="D7" s="13" t="s">
        <v>4</v>
      </c>
      <c r="E7" s="19">
        <v>100000</v>
      </c>
      <c r="F7" s="15"/>
      <c r="G7" s="13" t="s">
        <v>6</v>
      </c>
      <c r="H7" s="13" t="s">
        <v>4</v>
      </c>
      <c r="I7" s="19">
        <v>100000</v>
      </c>
      <c r="J7" s="15"/>
      <c r="K7" s="13" t="s">
        <v>6</v>
      </c>
      <c r="L7" s="13" t="s">
        <v>4</v>
      </c>
      <c r="M7" s="19">
        <v>100000</v>
      </c>
      <c r="N7" s="4"/>
    </row>
    <row r="8" spans="1:15" s="22" customFormat="1">
      <c r="A8" s="3"/>
      <c r="B8" s="3"/>
      <c r="C8" s="35"/>
      <c r="D8" s="16"/>
      <c r="E8" s="16" t="s">
        <v>9</v>
      </c>
      <c r="F8" s="17"/>
      <c r="G8" s="16"/>
      <c r="H8" s="16"/>
      <c r="I8" s="16" t="s">
        <v>9</v>
      </c>
      <c r="J8" s="17"/>
      <c r="K8" s="16"/>
      <c r="L8" s="16"/>
      <c r="M8" s="16" t="s">
        <v>9</v>
      </c>
      <c r="N8" s="4"/>
    </row>
    <row r="9" spans="1:15" ht="25.5">
      <c r="A9" s="92" t="s">
        <v>10</v>
      </c>
      <c r="B9" s="80" t="s">
        <v>71</v>
      </c>
      <c r="C9" s="95">
        <v>18</v>
      </c>
      <c r="D9" s="51">
        <f t="shared" ref="D9:D27" si="0">SUM(C9/$C$28*100)</f>
        <v>0.47720042417815484</v>
      </c>
      <c r="E9" s="51">
        <f t="shared" ref="E9:E27" si="1">SUM(C9/$C$29*100000)</f>
        <v>6.3326988907222432</v>
      </c>
      <c r="F9" s="64">
        <v>11</v>
      </c>
      <c r="G9" s="65">
        <v>9</v>
      </c>
      <c r="H9" s="51">
        <f t="shared" ref="H9:H27" si="2">SUM(G9/$G$28*100)</f>
        <v>0.47095761381475665</v>
      </c>
      <c r="I9" s="51">
        <f t="shared" ref="I9:I27" si="3">SUM(G9/$G$29*100000)</f>
        <v>6.5576159422929798</v>
      </c>
      <c r="J9" s="64">
        <v>11</v>
      </c>
      <c r="K9" s="66">
        <v>9</v>
      </c>
      <c r="L9" s="51">
        <f t="shared" ref="L9:L27" si="4">SUM(K9/$K$28*100)</f>
        <v>0.48361096184846852</v>
      </c>
      <c r="M9" s="51">
        <f t="shared" ref="M9:M27" si="5">SUM(K9/$K$29*100000)</f>
        <v>6.1226988856688038</v>
      </c>
      <c r="N9" s="64">
        <v>11</v>
      </c>
    </row>
    <row r="10" spans="1:15">
      <c r="A10" s="93" t="s">
        <v>11</v>
      </c>
      <c r="B10" s="80" t="s">
        <v>12</v>
      </c>
      <c r="C10" s="65">
        <v>1176</v>
      </c>
      <c r="D10" s="51">
        <f t="shared" si="0"/>
        <v>31.177094379639449</v>
      </c>
      <c r="E10" s="51">
        <f t="shared" si="1"/>
        <v>413.73632752718657</v>
      </c>
      <c r="F10" s="64">
        <v>2</v>
      </c>
      <c r="G10" s="65">
        <v>683</v>
      </c>
      <c r="H10" s="51">
        <f t="shared" si="2"/>
        <v>35.740450026164311</v>
      </c>
      <c r="I10" s="51">
        <f t="shared" si="3"/>
        <v>497.65018762067837</v>
      </c>
      <c r="J10" s="64">
        <v>2</v>
      </c>
      <c r="K10" s="66">
        <v>493</v>
      </c>
      <c r="L10" s="51">
        <f t="shared" si="4"/>
        <v>26.491133799032777</v>
      </c>
      <c r="M10" s="51">
        <f t="shared" si="5"/>
        <v>335.38783895941333</v>
      </c>
      <c r="N10" s="64">
        <v>2</v>
      </c>
    </row>
    <row r="11" spans="1:15" ht="51">
      <c r="A11" s="92" t="s">
        <v>13</v>
      </c>
      <c r="B11" s="80" t="s">
        <v>54</v>
      </c>
      <c r="C11" s="65">
        <v>4</v>
      </c>
      <c r="D11" s="51">
        <f t="shared" si="0"/>
        <v>0.10604453870625664</v>
      </c>
      <c r="E11" s="51">
        <f t="shared" si="1"/>
        <v>1.4072664201604987</v>
      </c>
      <c r="F11" s="64">
        <v>14</v>
      </c>
      <c r="G11" s="65">
        <v>3</v>
      </c>
      <c r="H11" s="51">
        <f t="shared" si="2"/>
        <v>0.15698587127158556</v>
      </c>
      <c r="I11" s="51">
        <f t="shared" si="3"/>
        <v>2.1858719807643268</v>
      </c>
      <c r="J11" s="64">
        <v>13</v>
      </c>
      <c r="K11" s="66">
        <v>1</v>
      </c>
      <c r="L11" s="51">
        <f t="shared" si="4"/>
        <v>5.3734551316496508E-2</v>
      </c>
      <c r="M11" s="51">
        <f t="shared" si="5"/>
        <v>0.68029987618542254</v>
      </c>
      <c r="N11" s="64">
        <v>14</v>
      </c>
    </row>
    <row r="12" spans="1:15" ht="25.5">
      <c r="A12" s="92" t="s">
        <v>14</v>
      </c>
      <c r="B12" s="80" t="s">
        <v>55</v>
      </c>
      <c r="C12" s="65">
        <v>170</v>
      </c>
      <c r="D12" s="51">
        <f t="shared" si="0"/>
        <v>4.5068928950159064</v>
      </c>
      <c r="E12" s="51">
        <f t="shared" si="1"/>
        <v>59.808822856821195</v>
      </c>
      <c r="F12" s="64">
        <v>4</v>
      </c>
      <c r="G12" s="65">
        <v>78</v>
      </c>
      <c r="H12" s="51">
        <f t="shared" si="2"/>
        <v>4.0816326530612246</v>
      </c>
      <c r="I12" s="51">
        <f t="shared" si="3"/>
        <v>56.83267149987249</v>
      </c>
      <c r="J12" s="64">
        <v>5</v>
      </c>
      <c r="K12" s="66">
        <v>92</v>
      </c>
      <c r="L12" s="51">
        <f t="shared" si="4"/>
        <v>4.9435787211176789</v>
      </c>
      <c r="M12" s="51">
        <f t="shared" si="5"/>
        <v>62.587588609058869</v>
      </c>
      <c r="N12" s="64">
        <v>4</v>
      </c>
      <c r="O12" s="53"/>
    </row>
    <row r="13" spans="1:15" ht="25.5">
      <c r="A13" s="92" t="s">
        <v>15</v>
      </c>
      <c r="B13" s="80" t="s">
        <v>72</v>
      </c>
      <c r="C13" s="65">
        <v>97</v>
      </c>
      <c r="D13" s="51">
        <f t="shared" si="0"/>
        <v>2.5715800636267234</v>
      </c>
      <c r="E13" s="51">
        <f t="shared" si="1"/>
        <v>34.126210688892094</v>
      </c>
      <c r="F13" s="64">
        <v>8</v>
      </c>
      <c r="G13" s="65">
        <v>35</v>
      </c>
      <c r="H13" s="51">
        <f t="shared" si="2"/>
        <v>1.8315018315018317</v>
      </c>
      <c r="I13" s="51">
        <f t="shared" si="3"/>
        <v>25.501839775583811</v>
      </c>
      <c r="J13" s="64">
        <v>8</v>
      </c>
      <c r="K13" s="66">
        <v>62</v>
      </c>
      <c r="L13" s="51">
        <f t="shared" si="4"/>
        <v>3.3315421816227833</v>
      </c>
      <c r="M13" s="51">
        <f t="shared" si="5"/>
        <v>42.178592323496197</v>
      </c>
      <c r="N13" s="64">
        <v>6</v>
      </c>
      <c r="O13" s="53"/>
    </row>
    <row r="14" spans="1:15" ht="25.5">
      <c r="A14" s="92" t="s">
        <v>16</v>
      </c>
      <c r="B14" s="80" t="s">
        <v>56</v>
      </c>
      <c r="C14" s="65">
        <v>128</v>
      </c>
      <c r="D14" s="51">
        <f t="shared" si="0"/>
        <v>3.3934252386002126</v>
      </c>
      <c r="E14" s="51">
        <f t="shared" si="1"/>
        <v>45.03252544513596</v>
      </c>
      <c r="F14" s="64">
        <v>6</v>
      </c>
      <c r="G14" s="65">
        <v>64</v>
      </c>
      <c r="H14" s="51">
        <f t="shared" si="2"/>
        <v>3.3490319204604919</v>
      </c>
      <c r="I14" s="51">
        <f t="shared" si="3"/>
        <v>46.631935589638964</v>
      </c>
      <c r="J14" s="64">
        <v>7</v>
      </c>
      <c r="K14" s="66">
        <v>64</v>
      </c>
      <c r="L14" s="51">
        <f t="shared" si="4"/>
        <v>3.4390112842557765</v>
      </c>
      <c r="M14" s="51">
        <f t="shared" si="5"/>
        <v>43.539192075867042</v>
      </c>
      <c r="N14" s="64">
        <v>5</v>
      </c>
      <c r="O14" s="53"/>
    </row>
    <row r="15" spans="1:15" ht="25.5">
      <c r="A15" s="92" t="s">
        <v>35</v>
      </c>
      <c r="B15" s="80" t="s">
        <v>58</v>
      </c>
      <c r="C15" s="65">
        <v>0</v>
      </c>
      <c r="D15" s="51">
        <f t="shared" si="0"/>
        <v>0</v>
      </c>
      <c r="E15" s="51">
        <f t="shared" si="1"/>
        <v>0</v>
      </c>
      <c r="F15" s="64">
        <v>0</v>
      </c>
      <c r="G15" s="65">
        <v>0</v>
      </c>
      <c r="H15" s="51">
        <f t="shared" si="2"/>
        <v>0</v>
      </c>
      <c r="I15" s="51">
        <f t="shared" si="3"/>
        <v>0</v>
      </c>
      <c r="J15" s="64">
        <v>0</v>
      </c>
      <c r="K15" s="66">
        <v>0</v>
      </c>
      <c r="L15" s="51">
        <f t="shared" si="4"/>
        <v>0</v>
      </c>
      <c r="M15" s="51">
        <f t="shared" si="5"/>
        <v>0</v>
      </c>
      <c r="N15" s="64">
        <v>0</v>
      </c>
      <c r="O15" s="53"/>
    </row>
    <row r="16" spans="1:15" ht="25.5">
      <c r="A16" s="92" t="s">
        <v>17</v>
      </c>
      <c r="B16" s="80" t="s">
        <v>59</v>
      </c>
      <c r="C16" s="65">
        <v>0</v>
      </c>
      <c r="D16" s="51">
        <f t="shared" si="0"/>
        <v>0</v>
      </c>
      <c r="E16" s="51">
        <f t="shared" si="1"/>
        <v>0</v>
      </c>
      <c r="F16" s="64">
        <v>0</v>
      </c>
      <c r="G16" s="65">
        <v>0</v>
      </c>
      <c r="H16" s="51">
        <f t="shared" si="2"/>
        <v>0</v>
      </c>
      <c r="I16" s="51">
        <f t="shared" si="3"/>
        <v>0</v>
      </c>
      <c r="J16" s="64">
        <v>0</v>
      </c>
      <c r="K16" s="66">
        <v>0</v>
      </c>
      <c r="L16" s="51">
        <f t="shared" si="4"/>
        <v>0</v>
      </c>
      <c r="M16" s="51">
        <f t="shared" si="5"/>
        <v>0</v>
      </c>
      <c r="N16" s="64">
        <v>0</v>
      </c>
      <c r="O16" s="53"/>
    </row>
    <row r="17" spans="1:15" ht="25.5">
      <c r="A17" s="92" t="s">
        <v>18</v>
      </c>
      <c r="B17" s="80" t="s">
        <v>60</v>
      </c>
      <c r="C17" s="65">
        <v>1533</v>
      </c>
      <c r="D17" s="51">
        <f t="shared" si="0"/>
        <v>40.641569459172857</v>
      </c>
      <c r="E17" s="51">
        <f t="shared" si="1"/>
        <v>539.33485552651121</v>
      </c>
      <c r="F17" s="64">
        <v>1</v>
      </c>
      <c r="G17" s="65">
        <v>689</v>
      </c>
      <c r="H17" s="51">
        <f t="shared" si="2"/>
        <v>36.054421768707485</v>
      </c>
      <c r="I17" s="51">
        <f t="shared" si="3"/>
        <v>502.021931582207</v>
      </c>
      <c r="J17" s="64">
        <v>1</v>
      </c>
      <c r="K17" s="66">
        <v>844</v>
      </c>
      <c r="L17" s="51">
        <f t="shared" si="4"/>
        <v>45.351961311123048</v>
      </c>
      <c r="M17" s="51">
        <f t="shared" si="5"/>
        <v>574.17309550049663</v>
      </c>
      <c r="N17" s="64">
        <v>1</v>
      </c>
      <c r="O17" s="53"/>
    </row>
    <row r="18" spans="1:15" ht="25.5">
      <c r="A18" s="92" t="s">
        <v>19</v>
      </c>
      <c r="B18" s="80" t="s">
        <v>61</v>
      </c>
      <c r="C18" s="65">
        <v>135</v>
      </c>
      <c r="D18" s="51">
        <f t="shared" si="0"/>
        <v>3.5790031813361614</v>
      </c>
      <c r="E18" s="51">
        <f t="shared" si="1"/>
        <v>47.495241680416832</v>
      </c>
      <c r="F18" s="64">
        <v>5</v>
      </c>
      <c r="G18" s="65">
        <v>84</v>
      </c>
      <c r="H18" s="51">
        <f t="shared" si="2"/>
        <v>4.395604395604396</v>
      </c>
      <c r="I18" s="51">
        <f t="shared" si="3"/>
        <v>61.20441546140114</v>
      </c>
      <c r="J18" s="64">
        <v>4</v>
      </c>
      <c r="K18" s="66">
        <v>51</v>
      </c>
      <c r="L18" s="51">
        <f t="shared" si="4"/>
        <v>2.7404621171413219</v>
      </c>
      <c r="M18" s="51">
        <f t="shared" si="5"/>
        <v>34.695293685456548</v>
      </c>
      <c r="N18" s="64">
        <v>7</v>
      </c>
      <c r="O18" s="53"/>
    </row>
    <row r="19" spans="1:15" ht="25.5">
      <c r="A19" s="92" t="s">
        <v>20</v>
      </c>
      <c r="B19" s="80" t="s">
        <v>67</v>
      </c>
      <c r="C19" s="65">
        <v>116</v>
      </c>
      <c r="D19" s="51">
        <f t="shared" si="0"/>
        <v>3.0752916224814424</v>
      </c>
      <c r="E19" s="51">
        <f t="shared" si="1"/>
        <v>40.810726184654463</v>
      </c>
      <c r="F19" s="64">
        <v>7</v>
      </c>
      <c r="G19" s="65">
        <v>71</v>
      </c>
      <c r="H19" s="51">
        <f t="shared" si="2"/>
        <v>3.7153322867608587</v>
      </c>
      <c r="I19" s="51">
        <f t="shared" si="3"/>
        <v>51.73230354475573</v>
      </c>
      <c r="J19" s="64">
        <v>6</v>
      </c>
      <c r="K19" s="66">
        <v>45</v>
      </c>
      <c r="L19" s="51">
        <f t="shared" si="4"/>
        <v>2.4180548092423431</v>
      </c>
      <c r="M19" s="51">
        <f t="shared" si="5"/>
        <v>30.613494428344012</v>
      </c>
      <c r="N19" s="64">
        <v>8</v>
      </c>
      <c r="O19" s="53"/>
    </row>
    <row r="20" spans="1:15" ht="25.5">
      <c r="A20" s="92" t="s">
        <v>21</v>
      </c>
      <c r="B20" s="80" t="s">
        <v>62</v>
      </c>
      <c r="C20" s="65">
        <v>2</v>
      </c>
      <c r="D20" s="51">
        <f t="shared" si="0"/>
        <v>5.3022269353128322E-2</v>
      </c>
      <c r="E20" s="51">
        <f t="shared" si="1"/>
        <v>0.70363321008024937</v>
      </c>
      <c r="F20" s="64">
        <v>15</v>
      </c>
      <c r="G20" s="65">
        <v>1</v>
      </c>
      <c r="H20" s="51">
        <f t="shared" si="2"/>
        <v>5.2328623757195186E-2</v>
      </c>
      <c r="I20" s="51">
        <f t="shared" si="3"/>
        <v>0.72862399358810881</v>
      </c>
      <c r="J20" s="64">
        <v>15</v>
      </c>
      <c r="K20" s="66">
        <v>1</v>
      </c>
      <c r="L20" s="51">
        <f t="shared" si="4"/>
        <v>5.3734551316496508E-2</v>
      </c>
      <c r="M20" s="51">
        <f t="shared" si="5"/>
        <v>0.68029987618542254</v>
      </c>
      <c r="N20" s="64">
        <v>14</v>
      </c>
      <c r="O20" s="53"/>
    </row>
    <row r="21" spans="1:15" ht="38.25">
      <c r="A21" s="92" t="s">
        <v>22</v>
      </c>
      <c r="B21" s="80" t="s">
        <v>63</v>
      </c>
      <c r="C21" s="65">
        <v>10</v>
      </c>
      <c r="D21" s="51">
        <f t="shared" si="0"/>
        <v>0.26511134676564158</v>
      </c>
      <c r="E21" s="51">
        <f t="shared" si="1"/>
        <v>3.5181660504012466</v>
      </c>
      <c r="F21" s="64">
        <v>12</v>
      </c>
      <c r="G21" s="65">
        <v>2</v>
      </c>
      <c r="H21" s="51">
        <f t="shared" si="2"/>
        <v>0.10465724751439037</v>
      </c>
      <c r="I21" s="51">
        <f t="shared" si="3"/>
        <v>1.4572479871762176</v>
      </c>
      <c r="J21" s="64">
        <v>14</v>
      </c>
      <c r="K21" s="66">
        <v>8</v>
      </c>
      <c r="L21" s="51">
        <f t="shared" si="4"/>
        <v>0.42987641053197206</v>
      </c>
      <c r="M21" s="51">
        <f t="shared" si="5"/>
        <v>5.4423990094833803</v>
      </c>
      <c r="N21" s="64">
        <v>12</v>
      </c>
      <c r="O21" s="53"/>
    </row>
    <row r="22" spans="1:15" ht="25.5">
      <c r="A22" s="92" t="s">
        <v>23</v>
      </c>
      <c r="B22" s="80" t="s">
        <v>64</v>
      </c>
      <c r="C22" s="65">
        <v>66</v>
      </c>
      <c r="D22" s="51">
        <f t="shared" si="0"/>
        <v>1.7497348886532342</v>
      </c>
      <c r="E22" s="51">
        <f t="shared" si="1"/>
        <v>23.219895932648228</v>
      </c>
      <c r="F22" s="64">
        <v>9</v>
      </c>
      <c r="G22" s="65">
        <v>29</v>
      </c>
      <c r="H22" s="51">
        <f t="shared" si="2"/>
        <v>1.5175300889586603</v>
      </c>
      <c r="I22" s="51">
        <f t="shared" si="3"/>
        <v>21.130095814055156</v>
      </c>
      <c r="J22" s="64">
        <v>9</v>
      </c>
      <c r="K22" s="66">
        <v>37</v>
      </c>
      <c r="L22" s="51">
        <f t="shared" si="4"/>
        <v>1.9881783987103707</v>
      </c>
      <c r="M22" s="51">
        <f t="shared" si="5"/>
        <v>25.171095418860631</v>
      </c>
      <c r="N22" s="64">
        <v>9</v>
      </c>
      <c r="O22" s="53"/>
    </row>
    <row r="23" spans="1:15" ht="25.5">
      <c r="A23" s="92" t="s">
        <v>24</v>
      </c>
      <c r="B23" s="80" t="s">
        <v>65</v>
      </c>
      <c r="C23" s="65">
        <v>0</v>
      </c>
      <c r="D23" s="51">
        <f t="shared" si="0"/>
        <v>0</v>
      </c>
      <c r="E23" s="51">
        <f t="shared" si="1"/>
        <v>0</v>
      </c>
      <c r="F23" s="64">
        <v>0</v>
      </c>
      <c r="G23" s="65">
        <v>0</v>
      </c>
      <c r="H23" s="51">
        <f t="shared" si="2"/>
        <v>0</v>
      </c>
      <c r="I23" s="51">
        <f t="shared" si="3"/>
        <v>0</v>
      </c>
      <c r="J23" s="64">
        <v>0</v>
      </c>
      <c r="K23" s="66">
        <v>0</v>
      </c>
      <c r="L23" s="51">
        <f t="shared" si="4"/>
        <v>0</v>
      </c>
      <c r="M23" s="51">
        <f t="shared" si="5"/>
        <v>0</v>
      </c>
      <c r="N23" s="64">
        <v>0</v>
      </c>
      <c r="O23" s="53"/>
    </row>
    <row r="24" spans="1:15" ht="25.5">
      <c r="A24" s="92" t="s">
        <v>25</v>
      </c>
      <c r="B24" s="80" t="s">
        <v>66</v>
      </c>
      <c r="C24" s="65">
        <v>4</v>
      </c>
      <c r="D24" s="51">
        <f t="shared" si="0"/>
        <v>0.10604453870625664</v>
      </c>
      <c r="E24" s="51">
        <f t="shared" si="1"/>
        <v>1.4072664201604987</v>
      </c>
      <c r="F24" s="64">
        <v>14</v>
      </c>
      <c r="G24" s="65">
        <v>3</v>
      </c>
      <c r="H24" s="51">
        <f t="shared" si="2"/>
        <v>0.15698587127158556</v>
      </c>
      <c r="I24" s="51">
        <f t="shared" si="3"/>
        <v>2.1858719807643268</v>
      </c>
      <c r="J24" s="64">
        <v>13</v>
      </c>
      <c r="K24" s="66">
        <v>1</v>
      </c>
      <c r="L24" s="51">
        <f t="shared" si="4"/>
        <v>5.3734551316496508E-2</v>
      </c>
      <c r="M24" s="51">
        <f t="shared" si="5"/>
        <v>0.68029987618542254</v>
      </c>
      <c r="N24" s="64">
        <v>14</v>
      </c>
      <c r="O24" s="53"/>
    </row>
    <row r="25" spans="1:15" ht="38.25">
      <c r="A25" s="92" t="s">
        <v>26</v>
      </c>
      <c r="B25" s="80" t="s">
        <v>68</v>
      </c>
      <c r="C25" s="65">
        <v>6</v>
      </c>
      <c r="D25" s="51">
        <f t="shared" si="0"/>
        <v>0.15906680805938495</v>
      </c>
      <c r="E25" s="51">
        <f t="shared" si="1"/>
        <v>2.1108996302407483</v>
      </c>
      <c r="F25" s="64">
        <v>13</v>
      </c>
      <c r="G25" s="65">
        <v>4</v>
      </c>
      <c r="H25" s="51">
        <f t="shared" si="2"/>
        <v>0.20931449502878074</v>
      </c>
      <c r="I25" s="51">
        <f t="shared" si="3"/>
        <v>2.9144959743524352</v>
      </c>
      <c r="J25" s="64">
        <v>12</v>
      </c>
      <c r="K25" s="66">
        <v>2</v>
      </c>
      <c r="L25" s="51">
        <f t="shared" si="4"/>
        <v>0.10746910263299302</v>
      </c>
      <c r="M25" s="51">
        <f t="shared" si="5"/>
        <v>1.3605997523708451</v>
      </c>
      <c r="N25" s="64">
        <v>13</v>
      </c>
      <c r="O25" s="53"/>
    </row>
    <row r="26" spans="1:15" ht="38.25">
      <c r="A26" s="92" t="s">
        <v>27</v>
      </c>
      <c r="B26" s="80" t="s">
        <v>69</v>
      </c>
      <c r="C26" s="65">
        <v>41</v>
      </c>
      <c r="D26" s="51">
        <f t="shared" si="0"/>
        <v>1.0869565217391304</v>
      </c>
      <c r="E26" s="51">
        <f t="shared" si="1"/>
        <v>14.424480806645112</v>
      </c>
      <c r="F26" s="64">
        <v>10</v>
      </c>
      <c r="G26" s="65">
        <v>12</v>
      </c>
      <c r="H26" s="51">
        <f t="shared" si="2"/>
        <v>0.62794348508634223</v>
      </c>
      <c r="I26" s="51">
        <f t="shared" si="3"/>
        <v>8.743487923057307</v>
      </c>
      <c r="J26" s="64">
        <v>10</v>
      </c>
      <c r="K26" s="66">
        <v>29</v>
      </c>
      <c r="L26" s="51">
        <f t="shared" si="4"/>
        <v>1.5583019881783988</v>
      </c>
      <c r="M26" s="51">
        <f t="shared" si="5"/>
        <v>19.728696409377253</v>
      </c>
      <c r="N26" s="64">
        <v>10</v>
      </c>
      <c r="O26" s="53"/>
    </row>
    <row r="27" spans="1:15" ht="38.25">
      <c r="A27" s="92" t="s">
        <v>28</v>
      </c>
      <c r="B27" s="80" t="s">
        <v>70</v>
      </c>
      <c r="C27" s="65">
        <v>266</v>
      </c>
      <c r="D27" s="51">
        <f t="shared" si="0"/>
        <v>7.0519618239660655</v>
      </c>
      <c r="E27" s="51">
        <f t="shared" si="1"/>
        <v>93.583216940673168</v>
      </c>
      <c r="F27" s="64">
        <v>3</v>
      </c>
      <c r="G27" s="65">
        <v>144</v>
      </c>
      <c r="H27" s="51">
        <f t="shared" si="2"/>
        <v>7.5353218210361064</v>
      </c>
      <c r="I27" s="51">
        <f t="shared" si="3"/>
        <v>104.92185507668768</v>
      </c>
      <c r="J27" s="64">
        <v>3</v>
      </c>
      <c r="K27" s="66">
        <v>122</v>
      </c>
      <c r="L27" s="51">
        <f t="shared" si="4"/>
        <v>6.5556152606125737</v>
      </c>
      <c r="M27" s="51">
        <f t="shared" si="5"/>
        <v>82.996584894621549</v>
      </c>
      <c r="N27" s="64">
        <v>3</v>
      </c>
      <c r="O27" s="53"/>
    </row>
    <row r="28" spans="1:15">
      <c r="A28" s="71" t="s">
        <v>34</v>
      </c>
      <c r="B28" s="82"/>
      <c r="C28" s="151">
        <f>SUM(C9:C27)</f>
        <v>3772</v>
      </c>
      <c r="D28" s="72">
        <f>SUM(C28/C28*100)</f>
        <v>100</v>
      </c>
      <c r="E28" s="73">
        <f>SUM(C28/C29*100000)</f>
        <v>1327.0522342113502</v>
      </c>
      <c r="F28" s="74"/>
      <c r="G28" s="151">
        <f>SUM(G9:G27)</f>
        <v>1911</v>
      </c>
      <c r="H28" s="72">
        <f>SUM(G28/G28*100)</f>
        <v>100</v>
      </c>
      <c r="I28" s="73">
        <f>SUM(G28/G29*100000)</f>
        <v>1392.4004517468761</v>
      </c>
      <c r="J28" s="74"/>
      <c r="K28" s="151">
        <f>SUM(K9:K27)</f>
        <v>1861</v>
      </c>
      <c r="L28" s="72">
        <f>SUM(K28/K28*100)</f>
        <v>100</v>
      </c>
      <c r="M28" s="73">
        <f>SUM(K28/K29*100000)</f>
        <v>1266.0380695810713</v>
      </c>
      <c r="N28" s="74"/>
    </row>
    <row r="29" spans="1:15">
      <c r="B29" s="12" t="s">
        <v>31</v>
      </c>
      <c r="C29" s="40">
        <v>284239</v>
      </c>
      <c r="G29" s="40">
        <v>137245</v>
      </c>
      <c r="K29" s="41">
        <v>146994</v>
      </c>
    </row>
    <row r="31" spans="1:15">
      <c r="B31" s="12"/>
      <c r="C31" s="42"/>
      <c r="D31" s="109"/>
      <c r="E31" s="109"/>
      <c r="G31" s="42"/>
      <c r="H31" s="109"/>
      <c r="I31" s="109"/>
      <c r="K31" s="42"/>
      <c r="L31" s="109"/>
      <c r="M31" s="109"/>
    </row>
    <row r="32" spans="1:15" ht="15">
      <c r="B32" s="21"/>
      <c r="C32" s="133"/>
      <c r="D32" s="25"/>
      <c r="E32" s="31"/>
      <c r="G32" s="133"/>
      <c r="K32" s="133"/>
    </row>
    <row r="36" spans="3:4" ht="15">
      <c r="C36" s="133"/>
      <c r="D36" s="134"/>
    </row>
    <row r="37" spans="3:4" ht="15">
      <c r="C37" s="133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1"/>
  <sheetViews>
    <sheetView zoomScaleNormal="100"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37"/>
    <col min="4" max="4" width="7.42578125" customWidth="1"/>
    <col min="5" max="5" width="9.140625" style="11"/>
    <col min="6" max="6" width="5.42578125" style="5" bestFit="1" customWidth="1"/>
    <col min="7" max="7" width="9.140625" style="8"/>
    <col min="8" max="8" width="7" customWidth="1"/>
    <col min="9" max="9" width="9.140625" style="11"/>
    <col min="10" max="10" width="5.42578125" style="5" bestFit="1" customWidth="1"/>
    <col min="11" max="11" width="7.5703125" style="8" bestFit="1" customWidth="1"/>
    <col min="12" max="12" width="6.42578125" customWidth="1"/>
    <col min="13" max="13" width="9.140625" style="11"/>
    <col min="14" max="14" width="5.42578125" style="5" bestFit="1" customWidth="1"/>
    <col min="15" max="16384" width="9.140625" style="11"/>
  </cols>
  <sheetData>
    <row r="1" spans="1:15">
      <c r="A1" s="26" t="s">
        <v>93</v>
      </c>
      <c r="B1" s="7"/>
      <c r="C1" s="33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5" s="22" customFormat="1">
      <c r="A2" s="2"/>
      <c r="B2" s="39"/>
      <c r="C2" s="173" t="s">
        <v>0</v>
      </c>
      <c r="D2" s="173"/>
      <c r="E2" s="173"/>
      <c r="F2" s="174"/>
      <c r="G2" s="172" t="s">
        <v>29</v>
      </c>
      <c r="H2" s="173"/>
      <c r="I2" s="173"/>
      <c r="J2" s="174"/>
      <c r="K2" s="172" t="s">
        <v>30</v>
      </c>
      <c r="L2" s="173"/>
      <c r="M2" s="173"/>
      <c r="N2" s="174"/>
    </row>
    <row r="3" spans="1:15" s="22" customFormat="1">
      <c r="A3" s="2"/>
      <c r="B3" s="2"/>
      <c r="C3" s="34"/>
      <c r="D3" s="13"/>
      <c r="E3" s="18" t="s">
        <v>2</v>
      </c>
      <c r="F3" s="14"/>
      <c r="G3" s="13"/>
      <c r="H3" s="13"/>
      <c r="I3" s="18" t="s">
        <v>2</v>
      </c>
      <c r="J3" s="14"/>
      <c r="K3" s="13"/>
      <c r="L3" s="13"/>
      <c r="M3" s="18" t="s">
        <v>2</v>
      </c>
      <c r="N3" s="4"/>
    </row>
    <row r="4" spans="1:15" s="22" customFormat="1">
      <c r="A4" s="2" t="s">
        <v>3</v>
      </c>
      <c r="B4" s="2"/>
      <c r="C4" s="34" t="s">
        <v>1</v>
      </c>
      <c r="D4" s="13" t="s">
        <v>4</v>
      </c>
      <c r="E4" s="19">
        <v>100000</v>
      </c>
      <c r="F4" s="15" t="s">
        <v>33</v>
      </c>
      <c r="G4" s="13" t="s">
        <v>1</v>
      </c>
      <c r="H4" s="13" t="s">
        <v>4</v>
      </c>
      <c r="I4" s="19">
        <v>100000</v>
      </c>
      <c r="J4" s="15" t="s">
        <v>33</v>
      </c>
      <c r="K4" s="13" t="s">
        <v>1</v>
      </c>
      <c r="L4" s="13" t="s">
        <v>4</v>
      </c>
      <c r="M4" s="19">
        <v>100000</v>
      </c>
      <c r="N4" s="14" t="s">
        <v>33</v>
      </c>
    </row>
    <row r="5" spans="1:15" s="22" customFormat="1">
      <c r="A5" s="2"/>
      <c r="B5" s="2"/>
      <c r="C5" s="34"/>
      <c r="D5" s="13"/>
      <c r="E5" s="18" t="s">
        <v>5</v>
      </c>
      <c r="F5" s="14"/>
      <c r="G5" s="13"/>
      <c r="H5" s="13"/>
      <c r="I5" s="18" t="s">
        <v>5</v>
      </c>
      <c r="J5" s="14"/>
      <c r="K5" s="13"/>
      <c r="L5" s="13"/>
      <c r="M5" s="18" t="s">
        <v>5</v>
      </c>
      <c r="N5" s="4"/>
    </row>
    <row r="6" spans="1:15" s="22" customFormat="1">
      <c r="A6" s="2"/>
      <c r="B6" s="2"/>
      <c r="C6" s="34"/>
      <c r="D6" s="13"/>
      <c r="E6" s="18" t="s">
        <v>7</v>
      </c>
      <c r="F6" s="14"/>
      <c r="G6" s="13"/>
      <c r="H6" s="13"/>
      <c r="I6" s="18" t="s">
        <v>7</v>
      </c>
      <c r="J6" s="14"/>
      <c r="K6" s="13"/>
      <c r="L6" s="13"/>
      <c r="M6" s="18" t="s">
        <v>7</v>
      </c>
      <c r="N6" s="4"/>
    </row>
    <row r="7" spans="1:15" s="22" customFormat="1">
      <c r="A7" s="2" t="s">
        <v>8</v>
      </c>
      <c r="B7" s="2"/>
      <c r="C7" s="34" t="s">
        <v>6</v>
      </c>
      <c r="D7" s="13" t="s">
        <v>4</v>
      </c>
      <c r="E7" s="19">
        <v>100000</v>
      </c>
      <c r="F7" s="15"/>
      <c r="G7" s="13" t="s">
        <v>6</v>
      </c>
      <c r="H7" s="13" t="s">
        <v>4</v>
      </c>
      <c r="I7" s="19">
        <v>100000</v>
      </c>
      <c r="J7" s="15"/>
      <c r="K7" s="13" t="s">
        <v>6</v>
      </c>
      <c r="L7" s="13" t="s">
        <v>4</v>
      </c>
      <c r="M7" s="19">
        <v>100000</v>
      </c>
      <c r="N7" s="4"/>
    </row>
    <row r="8" spans="1:15" s="22" customFormat="1">
      <c r="A8" s="3"/>
      <c r="B8" s="3"/>
      <c r="C8" s="35"/>
      <c r="D8" s="16"/>
      <c r="E8" s="16" t="s">
        <v>9</v>
      </c>
      <c r="F8" s="17"/>
      <c r="G8" s="16"/>
      <c r="H8" s="16"/>
      <c r="I8" s="16" t="s">
        <v>9</v>
      </c>
      <c r="J8" s="17"/>
      <c r="K8" s="16"/>
      <c r="L8" s="16"/>
      <c r="M8" s="16" t="s">
        <v>9</v>
      </c>
      <c r="N8" s="4"/>
    </row>
    <row r="9" spans="1:15" ht="25.5">
      <c r="A9" s="100" t="s">
        <v>10</v>
      </c>
      <c r="B9" s="80" t="s">
        <v>71</v>
      </c>
      <c r="C9" s="95">
        <v>7</v>
      </c>
      <c r="D9" s="51">
        <f t="shared" ref="D9:D27" si="0">SUM(C9/$C$28*100)</f>
        <v>0.82742316784869974</v>
      </c>
      <c r="E9" s="51">
        <f t="shared" ref="E9:E27" si="1">SUM(C9/$C$29*100000)</f>
        <v>15.492209631728045</v>
      </c>
      <c r="F9" s="64">
        <v>10</v>
      </c>
      <c r="G9" s="65">
        <v>3</v>
      </c>
      <c r="H9" s="51">
        <f t="shared" ref="H9:H27" si="2">SUM(G9/$G$28*100)</f>
        <v>0.71770334928229662</v>
      </c>
      <c r="I9" s="51">
        <f t="shared" ref="I9:I27" si="3">SUM(G9/$G$29*100000)</f>
        <v>13.294336612603033</v>
      </c>
      <c r="J9" s="64">
        <v>9</v>
      </c>
      <c r="K9" s="66">
        <v>4</v>
      </c>
      <c r="L9" s="51">
        <f t="shared" ref="L9:L27" si="4">SUM(K9/$K$28*100)</f>
        <v>0.93457943925233633</v>
      </c>
      <c r="M9" s="51">
        <f t="shared" ref="M9:M27" si="5">SUM(K9/$K$29*100000)</f>
        <v>17.685029622424619</v>
      </c>
      <c r="N9" s="64">
        <v>10</v>
      </c>
    </row>
    <row r="10" spans="1:15">
      <c r="A10" s="100" t="s">
        <v>11</v>
      </c>
      <c r="B10" s="80" t="s">
        <v>12</v>
      </c>
      <c r="C10" s="65">
        <v>198</v>
      </c>
      <c r="D10" s="51">
        <f t="shared" si="0"/>
        <v>23.404255319148938</v>
      </c>
      <c r="E10" s="51">
        <f t="shared" si="1"/>
        <v>438.20821529745047</v>
      </c>
      <c r="F10" s="64">
        <v>2</v>
      </c>
      <c r="G10" s="65">
        <v>115</v>
      </c>
      <c r="H10" s="51">
        <f t="shared" si="2"/>
        <v>27.511961722488039</v>
      </c>
      <c r="I10" s="51">
        <f t="shared" si="3"/>
        <v>509.61623681644949</v>
      </c>
      <c r="J10" s="64">
        <v>2</v>
      </c>
      <c r="K10" s="66">
        <v>83</v>
      </c>
      <c r="L10" s="51">
        <f t="shared" si="4"/>
        <v>19.392523364485982</v>
      </c>
      <c r="M10" s="51">
        <f t="shared" si="5"/>
        <v>366.96436466531082</v>
      </c>
      <c r="N10" s="64">
        <v>2</v>
      </c>
    </row>
    <row r="11" spans="1:15" ht="51">
      <c r="A11" s="100" t="s">
        <v>13</v>
      </c>
      <c r="B11" s="80" t="s">
        <v>54</v>
      </c>
      <c r="C11" s="65">
        <v>1</v>
      </c>
      <c r="D11" s="51">
        <f t="shared" si="0"/>
        <v>0.1182033096926714</v>
      </c>
      <c r="E11" s="51">
        <f t="shared" si="1"/>
        <v>2.213172804532578</v>
      </c>
      <c r="F11" s="64">
        <v>13</v>
      </c>
      <c r="G11" s="65">
        <v>1</v>
      </c>
      <c r="H11" s="51">
        <f t="shared" si="2"/>
        <v>0.23923444976076555</v>
      </c>
      <c r="I11" s="51">
        <f t="shared" si="3"/>
        <v>4.4314455375343433</v>
      </c>
      <c r="J11" s="64">
        <v>11</v>
      </c>
      <c r="K11" s="66">
        <v>0</v>
      </c>
      <c r="L11" s="51">
        <f t="shared" si="4"/>
        <v>0</v>
      </c>
      <c r="M11" s="51">
        <f t="shared" si="5"/>
        <v>0</v>
      </c>
      <c r="N11" s="64">
        <v>0</v>
      </c>
    </row>
    <row r="12" spans="1:15" ht="25.5">
      <c r="A12" s="100" t="s">
        <v>14</v>
      </c>
      <c r="B12" s="80" t="s">
        <v>55</v>
      </c>
      <c r="C12" s="65">
        <v>43</v>
      </c>
      <c r="D12" s="51">
        <f t="shared" si="0"/>
        <v>5.08274231678487</v>
      </c>
      <c r="E12" s="51">
        <f t="shared" si="1"/>
        <v>95.166430594900845</v>
      </c>
      <c r="F12" s="64">
        <v>5</v>
      </c>
      <c r="G12" s="65">
        <v>19</v>
      </c>
      <c r="H12" s="51">
        <f t="shared" si="2"/>
        <v>4.5454545454545459</v>
      </c>
      <c r="I12" s="51">
        <f t="shared" si="3"/>
        <v>84.197465213152526</v>
      </c>
      <c r="J12" s="64">
        <v>6</v>
      </c>
      <c r="K12" s="66">
        <v>24</v>
      </c>
      <c r="L12" s="51">
        <f t="shared" si="4"/>
        <v>5.6074766355140184</v>
      </c>
      <c r="M12" s="51">
        <f t="shared" si="5"/>
        <v>106.1101777345477</v>
      </c>
      <c r="N12" s="64">
        <v>3</v>
      </c>
      <c r="O12" s="53"/>
    </row>
    <row r="13" spans="1:15" ht="25.5">
      <c r="A13" s="100" t="s">
        <v>15</v>
      </c>
      <c r="B13" s="80" t="s">
        <v>72</v>
      </c>
      <c r="C13" s="65">
        <v>22</v>
      </c>
      <c r="D13" s="51">
        <f t="shared" si="0"/>
        <v>2.6004728132387704</v>
      </c>
      <c r="E13" s="51">
        <f t="shared" si="1"/>
        <v>48.68980169971671</v>
      </c>
      <c r="F13" s="64">
        <v>8</v>
      </c>
      <c r="G13" s="65">
        <v>11</v>
      </c>
      <c r="H13" s="51">
        <f t="shared" si="2"/>
        <v>2.6315789473684208</v>
      </c>
      <c r="I13" s="51">
        <f t="shared" si="3"/>
        <v>48.745900912877779</v>
      </c>
      <c r="J13" s="64">
        <v>7</v>
      </c>
      <c r="K13" s="66">
        <v>11</v>
      </c>
      <c r="L13" s="51">
        <f t="shared" si="4"/>
        <v>2.570093457943925</v>
      </c>
      <c r="M13" s="51">
        <f t="shared" si="5"/>
        <v>48.633831461667704</v>
      </c>
      <c r="N13" s="64">
        <v>7</v>
      </c>
      <c r="O13" s="53"/>
    </row>
    <row r="14" spans="1:15" ht="25.5">
      <c r="A14" s="100" t="s">
        <v>16</v>
      </c>
      <c r="B14" s="80" t="s">
        <v>56</v>
      </c>
      <c r="C14" s="65">
        <v>19</v>
      </c>
      <c r="D14" s="51">
        <f t="shared" si="0"/>
        <v>2.2458628841607564</v>
      </c>
      <c r="E14" s="51">
        <f t="shared" si="1"/>
        <v>42.050283286118983</v>
      </c>
      <c r="F14" s="64">
        <v>9</v>
      </c>
      <c r="G14" s="65">
        <v>7</v>
      </c>
      <c r="H14" s="51">
        <f t="shared" si="2"/>
        <v>1.6746411483253589</v>
      </c>
      <c r="I14" s="51">
        <f t="shared" si="3"/>
        <v>31.02011876274041</v>
      </c>
      <c r="J14" s="64">
        <v>8</v>
      </c>
      <c r="K14" s="66">
        <v>12</v>
      </c>
      <c r="L14" s="51">
        <f t="shared" si="4"/>
        <v>2.8037383177570092</v>
      </c>
      <c r="M14" s="51">
        <f t="shared" si="5"/>
        <v>53.055088867273852</v>
      </c>
      <c r="N14" s="64">
        <v>6</v>
      </c>
      <c r="O14" s="53"/>
    </row>
    <row r="15" spans="1:15" ht="25.5">
      <c r="A15" s="100" t="s">
        <v>35</v>
      </c>
      <c r="B15" s="80" t="s">
        <v>58</v>
      </c>
      <c r="C15" s="65">
        <v>0</v>
      </c>
      <c r="D15" s="51">
        <f t="shared" si="0"/>
        <v>0</v>
      </c>
      <c r="E15" s="51">
        <f t="shared" si="1"/>
        <v>0</v>
      </c>
      <c r="F15" s="64">
        <v>0</v>
      </c>
      <c r="G15" s="65">
        <v>0</v>
      </c>
      <c r="H15" s="51">
        <f t="shared" si="2"/>
        <v>0</v>
      </c>
      <c r="I15" s="51">
        <f t="shared" si="3"/>
        <v>0</v>
      </c>
      <c r="J15" s="64">
        <v>0</v>
      </c>
      <c r="K15" s="66">
        <v>0</v>
      </c>
      <c r="L15" s="51">
        <f t="shared" si="4"/>
        <v>0</v>
      </c>
      <c r="M15" s="51">
        <f t="shared" si="5"/>
        <v>0</v>
      </c>
      <c r="N15" s="64">
        <v>0</v>
      </c>
      <c r="O15" s="53"/>
    </row>
    <row r="16" spans="1:15" ht="25.5">
      <c r="A16" s="100" t="s">
        <v>17</v>
      </c>
      <c r="B16" s="80" t="s">
        <v>59</v>
      </c>
      <c r="C16" s="65">
        <v>0</v>
      </c>
      <c r="D16" s="51">
        <f t="shared" si="0"/>
        <v>0</v>
      </c>
      <c r="E16" s="51">
        <f t="shared" si="1"/>
        <v>0</v>
      </c>
      <c r="F16" s="64">
        <v>0</v>
      </c>
      <c r="G16" s="65">
        <v>0</v>
      </c>
      <c r="H16" s="51">
        <f t="shared" si="2"/>
        <v>0</v>
      </c>
      <c r="I16" s="51">
        <f t="shared" si="3"/>
        <v>0</v>
      </c>
      <c r="J16" s="64">
        <v>0</v>
      </c>
      <c r="K16" s="66">
        <v>0</v>
      </c>
      <c r="L16" s="51">
        <f t="shared" si="4"/>
        <v>0</v>
      </c>
      <c r="M16" s="51">
        <f t="shared" si="5"/>
        <v>0</v>
      </c>
      <c r="N16" s="64">
        <v>0</v>
      </c>
      <c r="O16" s="53"/>
    </row>
    <row r="17" spans="1:15" ht="25.5">
      <c r="A17" s="100" t="s">
        <v>18</v>
      </c>
      <c r="B17" s="80" t="s">
        <v>60</v>
      </c>
      <c r="C17" s="65">
        <v>377</v>
      </c>
      <c r="D17" s="51">
        <f t="shared" si="0"/>
        <v>44.56264775413711</v>
      </c>
      <c r="E17" s="51">
        <f t="shared" si="1"/>
        <v>834.36614730878193</v>
      </c>
      <c r="F17" s="64">
        <v>1</v>
      </c>
      <c r="G17" s="65">
        <v>158</v>
      </c>
      <c r="H17" s="51">
        <f t="shared" si="2"/>
        <v>37.799043062200951</v>
      </c>
      <c r="I17" s="51">
        <f t="shared" si="3"/>
        <v>700.1683949304263</v>
      </c>
      <c r="J17" s="64">
        <v>1</v>
      </c>
      <c r="K17" s="66">
        <v>219</v>
      </c>
      <c r="L17" s="51">
        <f t="shared" si="4"/>
        <v>51.168224299065422</v>
      </c>
      <c r="M17" s="51">
        <f t="shared" si="5"/>
        <v>968.25537182774769</v>
      </c>
      <c r="N17" s="64">
        <v>1</v>
      </c>
      <c r="O17" s="53"/>
    </row>
    <row r="18" spans="1:15" ht="25.5">
      <c r="A18" s="100" t="s">
        <v>19</v>
      </c>
      <c r="B18" s="80" t="s">
        <v>61</v>
      </c>
      <c r="C18" s="65">
        <v>52</v>
      </c>
      <c r="D18" s="51">
        <f t="shared" si="0"/>
        <v>6.1465721040189125</v>
      </c>
      <c r="E18" s="51">
        <f t="shared" si="1"/>
        <v>115.08498583569404</v>
      </c>
      <c r="F18" s="64">
        <v>3</v>
      </c>
      <c r="G18" s="65">
        <v>32</v>
      </c>
      <c r="H18" s="51">
        <f t="shared" si="2"/>
        <v>7.6555023923444976</v>
      </c>
      <c r="I18" s="51">
        <f t="shared" si="3"/>
        <v>141.80625720109899</v>
      </c>
      <c r="J18" s="64">
        <v>3</v>
      </c>
      <c r="K18" s="66">
        <v>20</v>
      </c>
      <c r="L18" s="51">
        <f t="shared" si="4"/>
        <v>4.6728971962616823</v>
      </c>
      <c r="M18" s="51">
        <f t="shared" si="5"/>
        <v>88.425148112123097</v>
      </c>
      <c r="N18" s="64">
        <v>4</v>
      </c>
      <c r="O18" s="53"/>
    </row>
    <row r="19" spans="1:15" ht="25.5">
      <c r="A19" s="100" t="s">
        <v>20</v>
      </c>
      <c r="B19" s="80" t="s">
        <v>67</v>
      </c>
      <c r="C19" s="65">
        <v>39</v>
      </c>
      <c r="D19" s="51">
        <f t="shared" si="0"/>
        <v>4.6099290780141837</v>
      </c>
      <c r="E19" s="51">
        <f t="shared" si="1"/>
        <v>86.313739376770528</v>
      </c>
      <c r="F19" s="64">
        <v>6</v>
      </c>
      <c r="G19" s="65">
        <v>20</v>
      </c>
      <c r="H19" s="51">
        <f t="shared" si="2"/>
        <v>4.7846889952153111</v>
      </c>
      <c r="I19" s="51">
        <f t="shared" si="3"/>
        <v>88.62891075068687</v>
      </c>
      <c r="J19" s="64">
        <v>5</v>
      </c>
      <c r="K19" s="66">
        <v>19</v>
      </c>
      <c r="L19" s="51">
        <f t="shared" si="4"/>
        <v>4.4392523364485976</v>
      </c>
      <c r="M19" s="51">
        <f t="shared" si="5"/>
        <v>84.003890706516941</v>
      </c>
      <c r="N19" s="64">
        <v>5</v>
      </c>
      <c r="O19" s="53"/>
    </row>
    <row r="20" spans="1:15" ht="25.5">
      <c r="A20" s="100" t="s">
        <v>21</v>
      </c>
      <c r="B20" s="80" t="s">
        <v>62</v>
      </c>
      <c r="C20" s="65">
        <v>0</v>
      </c>
      <c r="D20" s="51">
        <f t="shared" si="0"/>
        <v>0</v>
      </c>
      <c r="E20" s="51">
        <f t="shared" si="1"/>
        <v>0</v>
      </c>
      <c r="F20" s="64">
        <v>0</v>
      </c>
      <c r="G20" s="65">
        <v>0</v>
      </c>
      <c r="H20" s="51">
        <f t="shared" si="2"/>
        <v>0</v>
      </c>
      <c r="I20" s="51">
        <f t="shared" si="3"/>
        <v>0</v>
      </c>
      <c r="J20" s="64">
        <v>0</v>
      </c>
      <c r="K20" s="66">
        <v>0</v>
      </c>
      <c r="L20" s="51">
        <f t="shared" si="4"/>
        <v>0</v>
      </c>
      <c r="M20" s="51">
        <f t="shared" si="5"/>
        <v>0</v>
      </c>
      <c r="N20" s="64">
        <v>0</v>
      </c>
      <c r="O20" s="53"/>
    </row>
    <row r="21" spans="1:15" ht="38.25">
      <c r="A21" s="100" t="s">
        <v>22</v>
      </c>
      <c r="B21" s="80" t="s">
        <v>63</v>
      </c>
      <c r="C21" s="65">
        <v>3</v>
      </c>
      <c r="D21" s="51">
        <f t="shared" si="0"/>
        <v>0.3546099290780142</v>
      </c>
      <c r="E21" s="51">
        <f t="shared" si="1"/>
        <v>6.6395184135977345</v>
      </c>
      <c r="F21" s="64">
        <v>12</v>
      </c>
      <c r="G21" s="65">
        <v>2</v>
      </c>
      <c r="H21" s="51">
        <f t="shared" si="2"/>
        <v>0.4784688995215311</v>
      </c>
      <c r="I21" s="51">
        <f t="shared" si="3"/>
        <v>8.8628910750686867</v>
      </c>
      <c r="J21" s="64">
        <v>10</v>
      </c>
      <c r="K21" s="66">
        <v>1</v>
      </c>
      <c r="L21" s="51">
        <f t="shared" si="4"/>
        <v>0.23364485981308408</v>
      </c>
      <c r="M21" s="51">
        <f t="shared" si="5"/>
        <v>4.4212574056061547</v>
      </c>
      <c r="N21" s="64">
        <v>11</v>
      </c>
      <c r="O21" s="53"/>
    </row>
    <row r="22" spans="1:15" ht="25.5">
      <c r="A22" s="100" t="s">
        <v>23</v>
      </c>
      <c r="B22" s="80" t="s">
        <v>64</v>
      </c>
      <c r="C22" s="65">
        <v>30</v>
      </c>
      <c r="D22" s="51">
        <f t="shared" si="0"/>
        <v>3.5460992907801421</v>
      </c>
      <c r="E22" s="51">
        <f t="shared" si="1"/>
        <v>66.395184135977331</v>
      </c>
      <c r="F22" s="64">
        <v>7</v>
      </c>
      <c r="G22" s="65">
        <v>20</v>
      </c>
      <c r="H22" s="51">
        <f t="shared" si="2"/>
        <v>4.7846889952153111</v>
      </c>
      <c r="I22" s="51">
        <f t="shared" si="3"/>
        <v>88.62891075068687</v>
      </c>
      <c r="J22" s="64">
        <v>5</v>
      </c>
      <c r="K22" s="66">
        <v>10</v>
      </c>
      <c r="L22" s="51">
        <f t="shared" si="4"/>
        <v>2.3364485981308412</v>
      </c>
      <c r="M22" s="51">
        <f t="shared" si="5"/>
        <v>44.212574056061548</v>
      </c>
      <c r="N22" s="64">
        <v>9</v>
      </c>
      <c r="O22" s="53"/>
    </row>
    <row r="23" spans="1:15" ht="25.5">
      <c r="A23" s="100" t="s">
        <v>24</v>
      </c>
      <c r="B23" s="80" t="s">
        <v>65</v>
      </c>
      <c r="C23" s="65">
        <v>0</v>
      </c>
      <c r="D23" s="51">
        <f t="shared" si="0"/>
        <v>0</v>
      </c>
      <c r="E23" s="51">
        <f t="shared" si="1"/>
        <v>0</v>
      </c>
      <c r="F23" s="64">
        <v>0</v>
      </c>
      <c r="G23" s="65">
        <v>0</v>
      </c>
      <c r="H23" s="51">
        <f t="shared" si="2"/>
        <v>0</v>
      </c>
      <c r="I23" s="51">
        <f t="shared" si="3"/>
        <v>0</v>
      </c>
      <c r="J23" s="64">
        <v>0</v>
      </c>
      <c r="K23" s="66">
        <v>0</v>
      </c>
      <c r="L23" s="51">
        <f t="shared" si="4"/>
        <v>0</v>
      </c>
      <c r="M23" s="51">
        <f t="shared" si="5"/>
        <v>0</v>
      </c>
      <c r="N23" s="64">
        <v>0</v>
      </c>
      <c r="O23" s="53"/>
    </row>
    <row r="24" spans="1:15" ht="25.5">
      <c r="A24" s="100" t="s">
        <v>25</v>
      </c>
      <c r="B24" s="80" t="s">
        <v>66</v>
      </c>
      <c r="C24" s="65">
        <v>1</v>
      </c>
      <c r="D24" s="51">
        <f t="shared" si="0"/>
        <v>0.1182033096926714</v>
      </c>
      <c r="E24" s="51">
        <f t="shared" si="1"/>
        <v>2.213172804532578</v>
      </c>
      <c r="F24" s="64">
        <v>13</v>
      </c>
      <c r="G24" s="65">
        <v>0</v>
      </c>
      <c r="H24" s="51">
        <f t="shared" si="2"/>
        <v>0</v>
      </c>
      <c r="I24" s="51">
        <f t="shared" si="3"/>
        <v>0</v>
      </c>
      <c r="J24" s="64">
        <v>0</v>
      </c>
      <c r="K24" s="66">
        <v>1</v>
      </c>
      <c r="L24" s="51">
        <f t="shared" si="4"/>
        <v>0.23364485981308408</v>
      </c>
      <c r="M24" s="51">
        <f t="shared" si="5"/>
        <v>4.4212574056061547</v>
      </c>
      <c r="N24" s="64">
        <v>11</v>
      </c>
      <c r="O24" s="53"/>
    </row>
    <row r="25" spans="1:15" ht="38.25">
      <c r="A25" s="100" t="s">
        <v>26</v>
      </c>
      <c r="B25" s="80" t="s">
        <v>68</v>
      </c>
      <c r="C25" s="65">
        <v>1</v>
      </c>
      <c r="D25" s="51">
        <f t="shared" si="0"/>
        <v>0.1182033096926714</v>
      </c>
      <c r="E25" s="51">
        <f t="shared" si="1"/>
        <v>2.213172804532578</v>
      </c>
      <c r="F25" s="64">
        <v>13</v>
      </c>
      <c r="G25" s="65">
        <v>1</v>
      </c>
      <c r="H25" s="51">
        <f t="shared" si="2"/>
        <v>0.23923444976076555</v>
      </c>
      <c r="I25" s="51">
        <f t="shared" si="3"/>
        <v>4.4314455375343433</v>
      </c>
      <c r="J25" s="64">
        <v>11</v>
      </c>
      <c r="K25" s="66">
        <v>0</v>
      </c>
      <c r="L25" s="51">
        <f t="shared" si="4"/>
        <v>0</v>
      </c>
      <c r="M25" s="51">
        <f t="shared" si="5"/>
        <v>0</v>
      </c>
      <c r="N25" s="64">
        <v>0</v>
      </c>
      <c r="O25" s="53"/>
    </row>
    <row r="26" spans="1:15" ht="38.25">
      <c r="A26" s="100" t="s">
        <v>27</v>
      </c>
      <c r="B26" s="80" t="s">
        <v>69</v>
      </c>
      <c r="C26" s="65">
        <v>6</v>
      </c>
      <c r="D26" s="51">
        <f t="shared" si="0"/>
        <v>0.70921985815602839</v>
      </c>
      <c r="E26" s="51">
        <f t="shared" si="1"/>
        <v>13.279036827195469</v>
      </c>
      <c r="F26" s="64">
        <v>11</v>
      </c>
      <c r="G26" s="65">
        <v>1</v>
      </c>
      <c r="H26" s="51">
        <f t="shared" si="2"/>
        <v>0.23923444976076555</v>
      </c>
      <c r="I26" s="51">
        <f t="shared" si="3"/>
        <v>4.4314455375343433</v>
      </c>
      <c r="J26" s="64">
        <v>11</v>
      </c>
      <c r="K26" s="66">
        <v>5</v>
      </c>
      <c r="L26" s="51">
        <f t="shared" si="4"/>
        <v>1.1682242990654206</v>
      </c>
      <c r="M26" s="51">
        <f t="shared" si="5"/>
        <v>22.106287028030774</v>
      </c>
      <c r="N26" s="64">
        <v>9</v>
      </c>
      <c r="O26" s="53"/>
    </row>
    <row r="27" spans="1:15" ht="38.25">
      <c r="A27" s="100" t="s">
        <v>28</v>
      </c>
      <c r="B27" s="80" t="s">
        <v>70</v>
      </c>
      <c r="C27" s="65">
        <v>47</v>
      </c>
      <c r="D27" s="51">
        <f t="shared" si="0"/>
        <v>5.5555555555555554</v>
      </c>
      <c r="E27" s="51">
        <f t="shared" si="1"/>
        <v>104.01912181303115</v>
      </c>
      <c r="F27" s="64">
        <v>4</v>
      </c>
      <c r="G27" s="65">
        <v>28</v>
      </c>
      <c r="H27" s="51">
        <f t="shared" si="2"/>
        <v>6.6985645933014357</v>
      </c>
      <c r="I27" s="51">
        <f t="shared" si="3"/>
        <v>124.08047505096164</v>
      </c>
      <c r="J27" s="64">
        <v>4</v>
      </c>
      <c r="K27" s="66">
        <v>19</v>
      </c>
      <c r="L27" s="51">
        <f t="shared" si="4"/>
        <v>4.4392523364485976</v>
      </c>
      <c r="M27" s="51">
        <f t="shared" si="5"/>
        <v>84.003890706516941</v>
      </c>
      <c r="N27" s="64">
        <v>5</v>
      </c>
      <c r="O27" s="53"/>
    </row>
    <row r="28" spans="1:15">
      <c r="A28" s="99" t="s">
        <v>34</v>
      </c>
      <c r="B28" s="144"/>
      <c r="C28" s="102">
        <f>SUM(C9:C27)</f>
        <v>846</v>
      </c>
      <c r="D28" s="103">
        <f>SUM(C28/C28*100)</f>
        <v>100</v>
      </c>
      <c r="E28" s="104">
        <f>SUM(C28/C29*100000)</f>
        <v>1872.3441926345608</v>
      </c>
      <c r="F28" s="105"/>
      <c r="G28" s="102">
        <f>SUM(G9:G27)</f>
        <v>418</v>
      </c>
      <c r="H28" s="103">
        <f>SUM(G28/G28*100)</f>
        <v>100</v>
      </c>
      <c r="I28" s="104">
        <f>SUM(G28/G29*100000)</f>
        <v>1852.3442346893557</v>
      </c>
      <c r="J28" s="105"/>
      <c r="K28" s="102">
        <f>SUM(K9:K27)</f>
        <v>428</v>
      </c>
      <c r="L28" s="103">
        <f>SUM(K28/K28*100)</f>
        <v>100</v>
      </c>
      <c r="M28" s="104">
        <f>SUM(K28/K29*100000)</f>
        <v>1892.298169599434</v>
      </c>
      <c r="N28" s="105"/>
    </row>
    <row r="29" spans="1:15">
      <c r="B29" s="12" t="s">
        <v>51</v>
      </c>
      <c r="C29" s="40">
        <v>45184</v>
      </c>
      <c r="G29" s="40">
        <v>22566</v>
      </c>
      <c r="K29" s="41">
        <v>22618</v>
      </c>
    </row>
    <row r="31" spans="1:15">
      <c r="B31" s="12"/>
      <c r="C31" s="42"/>
      <c r="D31" s="109"/>
      <c r="E31" s="109"/>
      <c r="G31" s="42"/>
      <c r="H31" s="109"/>
      <c r="I31" s="109"/>
      <c r="K31" s="42"/>
      <c r="L31" s="109"/>
      <c r="M31" s="109"/>
    </row>
    <row r="32" spans="1:15" ht="15">
      <c r="B32" s="21"/>
      <c r="C32" s="133"/>
      <c r="D32" s="25"/>
      <c r="E32" s="31"/>
      <c r="G32" s="133"/>
      <c r="K32" s="133"/>
    </row>
    <row r="34" spans="3:11">
      <c r="C34" s="36"/>
      <c r="D34" s="23"/>
      <c r="E34" s="30"/>
      <c r="F34" s="32"/>
      <c r="G34" s="23"/>
      <c r="H34" s="23"/>
      <c r="I34" s="30"/>
      <c r="J34" s="32"/>
      <c r="K34" s="23"/>
    </row>
    <row r="35" spans="3:11">
      <c r="C35" s="38"/>
    </row>
    <row r="36" spans="3:11">
      <c r="C36" s="38"/>
    </row>
    <row r="37" spans="3:11">
      <c r="C37" s="27"/>
      <c r="D37" s="28"/>
      <c r="E37" s="28"/>
    </row>
    <row r="40" spans="3:11" ht="30">
      <c r="C40" s="133" t="s">
        <v>73</v>
      </c>
      <c r="D40" s="134" t="s">
        <v>74</v>
      </c>
    </row>
    <row r="41" spans="3:11" ht="30">
      <c r="C41" s="133" t="s">
        <v>75</v>
      </c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C9" sqref="C9"/>
    </sheetView>
  </sheetViews>
  <sheetFormatPr defaultRowHeight="12.75"/>
  <cols>
    <col min="1" max="1" width="4.85546875" style="8" customWidth="1"/>
    <col min="2" max="2" width="39.28515625" style="6" customWidth="1"/>
    <col min="3" max="3" width="9.140625" style="37"/>
    <col min="4" max="4" width="7.42578125" customWidth="1"/>
    <col min="5" max="5" width="9.140625" style="11"/>
    <col min="6" max="6" width="5.42578125" style="5" bestFit="1" customWidth="1"/>
    <col min="7" max="7" width="9.140625" style="8"/>
    <col min="8" max="8" width="6.5703125" bestFit="1" customWidth="1"/>
    <col min="9" max="9" width="9.140625" style="11"/>
    <col min="10" max="10" width="5.42578125" style="5" bestFit="1" customWidth="1"/>
    <col min="11" max="11" width="7.5703125" style="8" bestFit="1" customWidth="1"/>
    <col min="12" max="12" width="6.7109375" customWidth="1"/>
    <col min="13" max="13" width="9.140625" style="11"/>
    <col min="14" max="14" width="5.42578125" style="5" bestFit="1" customWidth="1"/>
    <col min="15" max="16384" width="9.140625" style="11"/>
  </cols>
  <sheetData>
    <row r="1" spans="1:15">
      <c r="A1" s="26" t="s">
        <v>42</v>
      </c>
      <c r="B1" s="7"/>
      <c r="C1" s="33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5" s="22" customFormat="1">
      <c r="A2" s="2"/>
      <c r="B2" s="39"/>
      <c r="C2" s="173" t="s">
        <v>0</v>
      </c>
      <c r="D2" s="173"/>
      <c r="E2" s="173"/>
      <c r="F2" s="174"/>
      <c r="G2" s="172" t="s">
        <v>29</v>
      </c>
      <c r="H2" s="173"/>
      <c r="I2" s="173"/>
      <c r="J2" s="174"/>
      <c r="K2" s="172" t="s">
        <v>30</v>
      </c>
      <c r="L2" s="173"/>
      <c r="M2" s="173"/>
      <c r="N2" s="174"/>
    </row>
    <row r="3" spans="1:15" s="22" customFormat="1">
      <c r="A3" s="2"/>
      <c r="B3" s="2"/>
      <c r="C3" s="34"/>
      <c r="D3" s="13"/>
      <c r="E3" s="18" t="s">
        <v>2</v>
      </c>
      <c r="F3" s="14"/>
      <c r="G3" s="13"/>
      <c r="H3" s="13"/>
      <c r="I3" s="18" t="s">
        <v>2</v>
      </c>
      <c r="J3" s="14"/>
      <c r="K3" s="13"/>
      <c r="L3" s="13"/>
      <c r="M3" s="18" t="s">
        <v>2</v>
      </c>
      <c r="N3" s="4"/>
    </row>
    <row r="4" spans="1:15" s="22" customFormat="1">
      <c r="A4" s="2" t="s">
        <v>3</v>
      </c>
      <c r="B4" s="2"/>
      <c r="C4" s="34" t="s">
        <v>1</v>
      </c>
      <c r="D4" s="13" t="s">
        <v>4</v>
      </c>
      <c r="E4" s="19">
        <v>100000</v>
      </c>
      <c r="F4" s="15" t="s">
        <v>33</v>
      </c>
      <c r="G4" s="13" t="s">
        <v>1</v>
      </c>
      <c r="H4" s="13" t="s">
        <v>4</v>
      </c>
      <c r="I4" s="19">
        <v>100000</v>
      </c>
      <c r="J4" s="15" t="s">
        <v>33</v>
      </c>
      <c r="K4" s="13" t="s">
        <v>1</v>
      </c>
      <c r="L4" s="13" t="s">
        <v>4</v>
      </c>
      <c r="M4" s="19">
        <v>100000</v>
      </c>
      <c r="N4" s="14" t="s">
        <v>33</v>
      </c>
    </row>
    <row r="5" spans="1:15" s="22" customFormat="1">
      <c r="A5" s="2"/>
      <c r="B5" s="2"/>
      <c r="C5" s="34"/>
      <c r="D5" s="13"/>
      <c r="E5" s="18" t="s">
        <v>5</v>
      </c>
      <c r="F5" s="14"/>
      <c r="G5" s="13"/>
      <c r="H5" s="13"/>
      <c r="I5" s="18" t="s">
        <v>5</v>
      </c>
      <c r="J5" s="14"/>
      <c r="K5" s="13"/>
      <c r="L5" s="13"/>
      <c r="M5" s="18" t="s">
        <v>5</v>
      </c>
      <c r="N5" s="4"/>
    </row>
    <row r="6" spans="1:15" s="22" customFormat="1">
      <c r="A6" s="2"/>
      <c r="B6" s="2"/>
      <c r="C6" s="34"/>
      <c r="D6" s="13"/>
      <c r="E6" s="18" t="s">
        <v>7</v>
      </c>
      <c r="F6" s="14"/>
      <c r="G6" s="13"/>
      <c r="H6" s="13"/>
      <c r="I6" s="18" t="s">
        <v>7</v>
      </c>
      <c r="J6" s="14"/>
      <c r="K6" s="13"/>
      <c r="L6" s="13"/>
      <c r="M6" s="18" t="s">
        <v>7</v>
      </c>
      <c r="N6" s="4"/>
    </row>
    <row r="7" spans="1:15" s="22" customFormat="1">
      <c r="A7" s="2" t="s">
        <v>8</v>
      </c>
      <c r="B7" s="2"/>
      <c r="C7" s="34" t="s">
        <v>6</v>
      </c>
      <c r="D7" s="13" t="s">
        <v>4</v>
      </c>
      <c r="E7" s="19">
        <v>100000</v>
      </c>
      <c r="F7" s="15"/>
      <c r="G7" s="13" t="s">
        <v>6</v>
      </c>
      <c r="H7" s="13" t="s">
        <v>4</v>
      </c>
      <c r="I7" s="19">
        <v>100000</v>
      </c>
      <c r="J7" s="15"/>
      <c r="K7" s="13" t="s">
        <v>6</v>
      </c>
      <c r="L7" s="13" t="s">
        <v>4</v>
      </c>
      <c r="M7" s="19">
        <v>100000</v>
      </c>
      <c r="N7" s="4"/>
    </row>
    <row r="8" spans="1:15" s="22" customFormat="1">
      <c r="A8" s="3"/>
      <c r="B8" s="3"/>
      <c r="C8" s="35"/>
      <c r="D8" s="16"/>
      <c r="E8" s="16" t="s">
        <v>9</v>
      </c>
      <c r="F8" s="17"/>
      <c r="G8" s="16"/>
      <c r="H8" s="16"/>
      <c r="I8" s="16" t="s">
        <v>9</v>
      </c>
      <c r="J8" s="17"/>
      <c r="K8" s="16"/>
      <c r="L8" s="16"/>
      <c r="M8" s="16" t="s">
        <v>9</v>
      </c>
      <c r="N8" s="4"/>
    </row>
    <row r="9" spans="1:15" ht="25.5">
      <c r="A9" s="100" t="s">
        <v>10</v>
      </c>
      <c r="B9" s="80" t="s">
        <v>71</v>
      </c>
      <c r="C9" s="95">
        <v>1</v>
      </c>
      <c r="D9" s="51">
        <f t="shared" ref="D9:D27" si="0">SUM(C9/$C$28*100)</f>
        <v>9.2678405931417976E-2</v>
      </c>
      <c r="E9" s="51">
        <f t="shared" ref="E9:E27" si="1">SUM(C9/$C$29*100000)</f>
        <v>1.3287800470388136</v>
      </c>
      <c r="F9" s="64">
        <v>11</v>
      </c>
      <c r="G9" s="65">
        <v>1</v>
      </c>
      <c r="H9" s="51">
        <f t="shared" ref="H9:H27" si="2">SUM(G9/$G$28*100)</f>
        <v>0.19120458891013384</v>
      </c>
      <c r="I9" s="51">
        <f t="shared" ref="I9:I27" si="3">SUM(G9/$G$29*100000)</f>
        <v>2.747932181033772</v>
      </c>
      <c r="J9" s="64">
        <v>11</v>
      </c>
      <c r="K9" s="66">
        <v>0</v>
      </c>
      <c r="L9" s="51">
        <f t="shared" ref="L9:L27" si="4">SUM(K9/$K$28*100)</f>
        <v>0</v>
      </c>
      <c r="M9" s="51">
        <f t="shared" ref="M9:M27" si="5">SUM(K9/$K$29*100000)</f>
        <v>0</v>
      </c>
      <c r="N9" s="64">
        <v>0</v>
      </c>
    </row>
    <row r="10" spans="1:15">
      <c r="A10" s="100" t="s">
        <v>11</v>
      </c>
      <c r="B10" s="80" t="s">
        <v>12</v>
      </c>
      <c r="C10" s="65">
        <v>267</v>
      </c>
      <c r="D10" s="51">
        <f t="shared" si="0"/>
        <v>24.745134383688601</v>
      </c>
      <c r="E10" s="51">
        <f t="shared" si="1"/>
        <v>354.78427255936322</v>
      </c>
      <c r="F10" s="64">
        <v>2</v>
      </c>
      <c r="G10" s="65">
        <v>149</v>
      </c>
      <c r="H10" s="51">
        <f t="shared" si="2"/>
        <v>28.489483747609945</v>
      </c>
      <c r="I10" s="51">
        <f t="shared" si="3"/>
        <v>409.44189497403198</v>
      </c>
      <c r="J10" s="64">
        <v>2</v>
      </c>
      <c r="K10" s="66">
        <v>118</v>
      </c>
      <c r="L10" s="51">
        <f t="shared" si="4"/>
        <v>21.223021582733814</v>
      </c>
      <c r="M10" s="51">
        <f t="shared" si="5"/>
        <v>303.60726599084035</v>
      </c>
      <c r="N10" s="64">
        <v>2</v>
      </c>
    </row>
    <row r="11" spans="1:15" ht="51">
      <c r="A11" s="100" t="s">
        <v>13</v>
      </c>
      <c r="B11" s="80" t="s">
        <v>54</v>
      </c>
      <c r="C11" s="65">
        <v>2</v>
      </c>
      <c r="D11" s="51">
        <f t="shared" si="0"/>
        <v>0.18535681186283595</v>
      </c>
      <c r="E11" s="51">
        <f t="shared" si="1"/>
        <v>2.6575600940776272</v>
      </c>
      <c r="F11" s="64">
        <v>10</v>
      </c>
      <c r="G11" s="65">
        <v>0</v>
      </c>
      <c r="H11" s="51">
        <f t="shared" si="2"/>
        <v>0</v>
      </c>
      <c r="I11" s="51">
        <f t="shared" si="3"/>
        <v>0</v>
      </c>
      <c r="J11" s="64">
        <v>0</v>
      </c>
      <c r="K11" s="66">
        <v>2</v>
      </c>
      <c r="L11" s="51">
        <f t="shared" si="4"/>
        <v>0.35971223021582738</v>
      </c>
      <c r="M11" s="51">
        <f t="shared" si="5"/>
        <v>5.1458858642515315</v>
      </c>
      <c r="N11" s="64">
        <v>10</v>
      </c>
    </row>
    <row r="12" spans="1:15" ht="25.5">
      <c r="A12" s="100" t="s">
        <v>14</v>
      </c>
      <c r="B12" s="80" t="s">
        <v>55</v>
      </c>
      <c r="C12" s="65">
        <v>64</v>
      </c>
      <c r="D12" s="51">
        <f t="shared" si="0"/>
        <v>5.9314179796107505</v>
      </c>
      <c r="E12" s="51">
        <f t="shared" si="1"/>
        <v>85.041923010484069</v>
      </c>
      <c r="F12" s="64">
        <v>4</v>
      </c>
      <c r="G12" s="65">
        <v>25</v>
      </c>
      <c r="H12" s="51">
        <f t="shared" si="2"/>
        <v>4.7801147227533463</v>
      </c>
      <c r="I12" s="51">
        <f t="shared" si="3"/>
        <v>68.698304525844293</v>
      </c>
      <c r="J12" s="64">
        <v>4</v>
      </c>
      <c r="K12" s="66">
        <v>39</v>
      </c>
      <c r="L12" s="51">
        <f t="shared" si="4"/>
        <v>7.0143884892086321</v>
      </c>
      <c r="M12" s="51">
        <f t="shared" si="5"/>
        <v>100.34477435290484</v>
      </c>
      <c r="N12" s="64">
        <v>3</v>
      </c>
      <c r="O12" s="53"/>
    </row>
    <row r="13" spans="1:15" ht="25.5">
      <c r="A13" s="100" t="s">
        <v>15</v>
      </c>
      <c r="B13" s="80" t="s">
        <v>72</v>
      </c>
      <c r="C13" s="65">
        <v>22</v>
      </c>
      <c r="D13" s="51">
        <f t="shared" si="0"/>
        <v>2.0389249304911954</v>
      </c>
      <c r="E13" s="51">
        <f t="shared" si="1"/>
        <v>29.233161034853904</v>
      </c>
      <c r="F13" s="64">
        <v>7</v>
      </c>
      <c r="G13" s="65">
        <v>14</v>
      </c>
      <c r="H13" s="51">
        <f t="shared" si="2"/>
        <v>2.676864244741874</v>
      </c>
      <c r="I13" s="51">
        <f t="shared" si="3"/>
        <v>38.471050534472809</v>
      </c>
      <c r="J13" s="64">
        <v>7</v>
      </c>
      <c r="K13" s="66">
        <v>8</v>
      </c>
      <c r="L13" s="51">
        <f t="shared" si="4"/>
        <v>1.4388489208633095</v>
      </c>
      <c r="M13" s="51">
        <f t="shared" si="5"/>
        <v>20.583543457006126</v>
      </c>
      <c r="N13" s="64">
        <v>8</v>
      </c>
      <c r="O13" s="53"/>
    </row>
    <row r="14" spans="1:15" ht="25.5">
      <c r="A14" s="100" t="s">
        <v>16</v>
      </c>
      <c r="B14" s="80" t="s">
        <v>56</v>
      </c>
      <c r="C14" s="65">
        <v>22</v>
      </c>
      <c r="D14" s="51">
        <f t="shared" si="0"/>
        <v>2.0389249304911954</v>
      </c>
      <c r="E14" s="51">
        <f t="shared" si="1"/>
        <v>29.233161034853904</v>
      </c>
      <c r="F14" s="64">
        <v>7</v>
      </c>
      <c r="G14" s="65">
        <v>13</v>
      </c>
      <c r="H14" s="51">
        <f t="shared" si="2"/>
        <v>2.4856596558317401</v>
      </c>
      <c r="I14" s="51">
        <f t="shared" si="3"/>
        <v>35.723118353439041</v>
      </c>
      <c r="J14" s="64">
        <v>8</v>
      </c>
      <c r="K14" s="66">
        <v>9</v>
      </c>
      <c r="L14" s="51">
        <f t="shared" si="4"/>
        <v>1.6187050359712229</v>
      </c>
      <c r="M14" s="51">
        <f t="shared" si="5"/>
        <v>23.156486389131889</v>
      </c>
      <c r="N14" s="64">
        <v>7</v>
      </c>
      <c r="O14" s="53"/>
    </row>
    <row r="15" spans="1:15" ht="25.5">
      <c r="A15" s="100" t="s">
        <v>35</v>
      </c>
      <c r="B15" s="80" t="s">
        <v>58</v>
      </c>
      <c r="C15" s="65">
        <v>0</v>
      </c>
      <c r="D15" s="51">
        <f t="shared" si="0"/>
        <v>0</v>
      </c>
      <c r="E15" s="51">
        <f t="shared" si="1"/>
        <v>0</v>
      </c>
      <c r="F15" s="64">
        <v>0</v>
      </c>
      <c r="G15" s="65">
        <v>0</v>
      </c>
      <c r="H15" s="51">
        <f t="shared" si="2"/>
        <v>0</v>
      </c>
      <c r="I15" s="51">
        <f t="shared" si="3"/>
        <v>0</v>
      </c>
      <c r="J15" s="64">
        <v>0</v>
      </c>
      <c r="K15" s="65">
        <v>0</v>
      </c>
      <c r="L15" s="51">
        <f t="shared" si="4"/>
        <v>0</v>
      </c>
      <c r="M15" s="51">
        <f t="shared" si="5"/>
        <v>0</v>
      </c>
      <c r="N15" s="64">
        <v>0</v>
      </c>
      <c r="O15" s="53"/>
    </row>
    <row r="16" spans="1:15" ht="25.5">
      <c r="A16" s="100" t="s">
        <v>17</v>
      </c>
      <c r="B16" s="80" t="s">
        <v>59</v>
      </c>
      <c r="C16" s="65">
        <v>0</v>
      </c>
      <c r="D16" s="51">
        <f t="shared" si="0"/>
        <v>0</v>
      </c>
      <c r="E16" s="51">
        <f t="shared" si="1"/>
        <v>0</v>
      </c>
      <c r="F16" s="64">
        <v>0</v>
      </c>
      <c r="G16" s="65">
        <v>0</v>
      </c>
      <c r="H16" s="51">
        <f t="shared" si="2"/>
        <v>0</v>
      </c>
      <c r="I16" s="51">
        <f t="shared" si="3"/>
        <v>0</v>
      </c>
      <c r="J16" s="64">
        <v>0</v>
      </c>
      <c r="K16" s="65">
        <v>0</v>
      </c>
      <c r="L16" s="51">
        <f t="shared" si="4"/>
        <v>0</v>
      </c>
      <c r="M16" s="51">
        <f t="shared" si="5"/>
        <v>0</v>
      </c>
      <c r="N16" s="64">
        <v>0</v>
      </c>
      <c r="O16" s="53"/>
    </row>
    <row r="17" spans="1:18" ht="25.5">
      <c r="A17" s="100" t="s">
        <v>18</v>
      </c>
      <c r="B17" s="80" t="s">
        <v>60</v>
      </c>
      <c r="C17" s="65">
        <v>515</v>
      </c>
      <c r="D17" s="51">
        <f t="shared" si="0"/>
        <v>47.729379054680258</v>
      </c>
      <c r="E17" s="51">
        <f t="shared" si="1"/>
        <v>684.32172422498911</v>
      </c>
      <c r="F17" s="64">
        <v>1</v>
      </c>
      <c r="G17" s="65">
        <v>220</v>
      </c>
      <c r="H17" s="51">
        <f t="shared" si="2"/>
        <v>42.065009560229441</v>
      </c>
      <c r="I17" s="51">
        <f t="shared" si="3"/>
        <v>604.54507982742984</v>
      </c>
      <c r="J17" s="64">
        <v>1</v>
      </c>
      <c r="K17" s="66">
        <v>295</v>
      </c>
      <c r="L17" s="51">
        <f t="shared" si="4"/>
        <v>53.057553956834539</v>
      </c>
      <c r="M17" s="51">
        <f t="shared" si="5"/>
        <v>759.01816497710081</v>
      </c>
      <c r="N17" s="64">
        <v>1</v>
      </c>
      <c r="O17" s="53"/>
    </row>
    <row r="18" spans="1:18" ht="25.5">
      <c r="A18" s="100" t="s">
        <v>19</v>
      </c>
      <c r="B18" s="80" t="s">
        <v>61</v>
      </c>
      <c r="C18" s="65">
        <v>34</v>
      </c>
      <c r="D18" s="51">
        <f t="shared" si="0"/>
        <v>3.1510658016682109</v>
      </c>
      <c r="E18" s="51">
        <f t="shared" si="1"/>
        <v>45.178521599319666</v>
      </c>
      <c r="F18" s="64">
        <v>6</v>
      </c>
      <c r="G18" s="65">
        <v>23</v>
      </c>
      <c r="H18" s="51">
        <f t="shared" si="2"/>
        <v>4.3977055449330784</v>
      </c>
      <c r="I18" s="51">
        <f t="shared" si="3"/>
        <v>63.202440163776757</v>
      </c>
      <c r="J18" s="64">
        <v>6</v>
      </c>
      <c r="K18" s="66">
        <v>11</v>
      </c>
      <c r="L18" s="51">
        <f t="shared" si="4"/>
        <v>1.9784172661870503</v>
      </c>
      <c r="M18" s="51">
        <f t="shared" si="5"/>
        <v>28.302372253383421</v>
      </c>
      <c r="N18" s="64">
        <v>6</v>
      </c>
      <c r="O18" s="53"/>
    </row>
    <row r="19" spans="1:18" ht="25.5">
      <c r="A19" s="100" t="s">
        <v>20</v>
      </c>
      <c r="B19" s="80" t="s">
        <v>67</v>
      </c>
      <c r="C19" s="65">
        <v>48</v>
      </c>
      <c r="D19" s="51">
        <f t="shared" si="0"/>
        <v>4.4485634847080631</v>
      </c>
      <c r="E19" s="51">
        <f t="shared" si="1"/>
        <v>63.781442257863048</v>
      </c>
      <c r="F19" s="64">
        <v>5</v>
      </c>
      <c r="G19" s="65">
        <v>24</v>
      </c>
      <c r="H19" s="51">
        <f t="shared" si="2"/>
        <v>4.5889101338432123</v>
      </c>
      <c r="I19" s="51">
        <f t="shared" si="3"/>
        <v>65.950372344810532</v>
      </c>
      <c r="J19" s="64">
        <v>5</v>
      </c>
      <c r="K19" s="66">
        <v>24</v>
      </c>
      <c r="L19" s="51">
        <f t="shared" si="4"/>
        <v>4.3165467625899279</v>
      </c>
      <c r="M19" s="51">
        <f t="shared" si="5"/>
        <v>61.750630371018374</v>
      </c>
      <c r="N19" s="64">
        <v>5</v>
      </c>
      <c r="O19" s="53"/>
    </row>
    <row r="20" spans="1:18" ht="25.5">
      <c r="A20" s="100" t="s">
        <v>21</v>
      </c>
      <c r="B20" s="80" t="s">
        <v>62</v>
      </c>
      <c r="C20" s="65">
        <v>1</v>
      </c>
      <c r="D20" s="51">
        <f t="shared" si="0"/>
        <v>9.2678405931417976E-2</v>
      </c>
      <c r="E20" s="51">
        <f t="shared" si="1"/>
        <v>1.3287800470388136</v>
      </c>
      <c r="F20" s="64">
        <v>11</v>
      </c>
      <c r="G20" s="65">
        <v>1</v>
      </c>
      <c r="H20" s="51">
        <f t="shared" si="2"/>
        <v>0.19120458891013384</v>
      </c>
      <c r="I20" s="51">
        <f t="shared" si="3"/>
        <v>2.747932181033772</v>
      </c>
      <c r="J20" s="64">
        <v>11</v>
      </c>
      <c r="K20" s="66">
        <v>0</v>
      </c>
      <c r="L20" s="51">
        <f t="shared" si="4"/>
        <v>0</v>
      </c>
      <c r="M20" s="51">
        <f t="shared" si="5"/>
        <v>0</v>
      </c>
      <c r="N20" s="64">
        <v>0</v>
      </c>
      <c r="O20" s="53"/>
    </row>
    <row r="21" spans="1:18" ht="38.25">
      <c r="A21" s="100" t="s">
        <v>22</v>
      </c>
      <c r="B21" s="80" t="s">
        <v>63</v>
      </c>
      <c r="C21" s="65">
        <v>1</v>
      </c>
      <c r="D21" s="51">
        <f t="shared" si="0"/>
        <v>9.2678405931417976E-2</v>
      </c>
      <c r="E21" s="51">
        <f t="shared" si="1"/>
        <v>1.3287800470388136</v>
      </c>
      <c r="F21" s="64">
        <v>11</v>
      </c>
      <c r="G21" s="65">
        <v>0</v>
      </c>
      <c r="H21" s="51">
        <f t="shared" si="2"/>
        <v>0</v>
      </c>
      <c r="I21" s="51">
        <f t="shared" si="3"/>
        <v>0</v>
      </c>
      <c r="J21" s="64">
        <v>0</v>
      </c>
      <c r="K21" s="66">
        <v>1</v>
      </c>
      <c r="L21" s="51">
        <f t="shared" si="4"/>
        <v>0.17985611510791369</v>
      </c>
      <c r="M21" s="51">
        <f t="shared" si="5"/>
        <v>2.5729429321257657</v>
      </c>
      <c r="N21" s="64">
        <v>11</v>
      </c>
      <c r="O21" s="53"/>
    </row>
    <row r="22" spans="1:18" ht="25.5">
      <c r="A22" s="100" t="s">
        <v>23</v>
      </c>
      <c r="B22" s="80" t="s">
        <v>64</v>
      </c>
      <c r="C22" s="65">
        <v>16</v>
      </c>
      <c r="D22" s="51">
        <f t="shared" si="0"/>
        <v>1.4828544949026876</v>
      </c>
      <c r="E22" s="51">
        <f t="shared" si="1"/>
        <v>21.260480752621017</v>
      </c>
      <c r="F22" s="64">
        <v>8</v>
      </c>
      <c r="G22" s="65">
        <v>8</v>
      </c>
      <c r="H22" s="51">
        <f t="shared" si="2"/>
        <v>1.5296367112810707</v>
      </c>
      <c r="I22" s="51">
        <f t="shared" si="3"/>
        <v>21.983457448270176</v>
      </c>
      <c r="J22" s="64">
        <v>9</v>
      </c>
      <c r="K22" s="66">
        <v>8</v>
      </c>
      <c r="L22" s="51">
        <f t="shared" si="4"/>
        <v>1.4388489208633095</v>
      </c>
      <c r="M22" s="51">
        <f t="shared" si="5"/>
        <v>20.583543457006126</v>
      </c>
      <c r="N22" s="64">
        <v>8</v>
      </c>
      <c r="O22" s="53"/>
    </row>
    <row r="23" spans="1:18" ht="25.5">
      <c r="A23" s="100" t="s">
        <v>24</v>
      </c>
      <c r="B23" s="80" t="s">
        <v>65</v>
      </c>
      <c r="C23" s="65">
        <v>0</v>
      </c>
      <c r="D23" s="51">
        <f t="shared" si="0"/>
        <v>0</v>
      </c>
      <c r="E23" s="51">
        <f t="shared" si="1"/>
        <v>0</v>
      </c>
      <c r="F23" s="64">
        <v>0</v>
      </c>
      <c r="G23" s="65">
        <v>0</v>
      </c>
      <c r="H23" s="51">
        <f t="shared" si="2"/>
        <v>0</v>
      </c>
      <c r="I23" s="51">
        <f t="shared" si="3"/>
        <v>0</v>
      </c>
      <c r="J23" s="64">
        <v>0</v>
      </c>
      <c r="K23" s="65">
        <v>0</v>
      </c>
      <c r="L23" s="51">
        <f t="shared" si="4"/>
        <v>0</v>
      </c>
      <c r="M23" s="51">
        <f t="shared" si="5"/>
        <v>0</v>
      </c>
      <c r="N23" s="64">
        <v>0</v>
      </c>
      <c r="O23" s="53"/>
    </row>
    <row r="24" spans="1:18" ht="25.5">
      <c r="A24" s="100" t="s">
        <v>25</v>
      </c>
      <c r="B24" s="80" t="s">
        <v>66</v>
      </c>
      <c r="C24" s="65">
        <v>2</v>
      </c>
      <c r="D24" s="51">
        <f t="shared" si="0"/>
        <v>0.18535681186283595</v>
      </c>
      <c r="E24" s="51">
        <f t="shared" si="1"/>
        <v>2.6575600940776272</v>
      </c>
      <c r="F24" s="64">
        <v>10</v>
      </c>
      <c r="G24" s="65">
        <v>1</v>
      </c>
      <c r="H24" s="51">
        <f t="shared" si="2"/>
        <v>0.19120458891013384</v>
      </c>
      <c r="I24" s="51">
        <f t="shared" si="3"/>
        <v>2.747932181033772</v>
      </c>
      <c r="J24" s="64">
        <v>11</v>
      </c>
      <c r="K24" s="66">
        <v>1</v>
      </c>
      <c r="L24" s="51">
        <f t="shared" si="4"/>
        <v>0.17985611510791369</v>
      </c>
      <c r="M24" s="51">
        <f t="shared" si="5"/>
        <v>2.5729429321257657</v>
      </c>
      <c r="N24" s="64">
        <v>11</v>
      </c>
      <c r="O24" s="53"/>
    </row>
    <row r="25" spans="1:18" ht="38.25">
      <c r="A25" s="100" t="s">
        <v>26</v>
      </c>
      <c r="B25" s="80" t="s">
        <v>68</v>
      </c>
      <c r="C25" s="65">
        <v>1</v>
      </c>
      <c r="D25" s="51">
        <f t="shared" si="0"/>
        <v>9.2678405931417976E-2</v>
      </c>
      <c r="E25" s="51">
        <f t="shared" si="1"/>
        <v>1.3287800470388136</v>
      </c>
      <c r="F25" s="64">
        <v>11</v>
      </c>
      <c r="G25" s="65">
        <v>1</v>
      </c>
      <c r="H25" s="51">
        <f t="shared" si="2"/>
        <v>0.19120458891013384</v>
      </c>
      <c r="I25" s="51">
        <f t="shared" si="3"/>
        <v>2.747932181033772</v>
      </c>
      <c r="J25" s="64">
        <v>11</v>
      </c>
      <c r="K25" s="66">
        <v>0</v>
      </c>
      <c r="L25" s="51">
        <f t="shared" si="4"/>
        <v>0</v>
      </c>
      <c r="M25" s="51">
        <f t="shared" si="5"/>
        <v>0</v>
      </c>
      <c r="N25" s="64">
        <v>0</v>
      </c>
      <c r="O25" s="53"/>
    </row>
    <row r="26" spans="1:18" ht="38.25">
      <c r="A26" s="100" t="s">
        <v>27</v>
      </c>
      <c r="B26" s="80" t="s">
        <v>69</v>
      </c>
      <c r="C26" s="65">
        <v>8</v>
      </c>
      <c r="D26" s="51">
        <f t="shared" si="0"/>
        <v>0.74142724745134381</v>
      </c>
      <c r="E26" s="51">
        <f t="shared" si="1"/>
        <v>10.630240376310509</v>
      </c>
      <c r="F26" s="64">
        <v>9</v>
      </c>
      <c r="G26" s="65">
        <v>2</v>
      </c>
      <c r="H26" s="51">
        <f t="shared" si="2"/>
        <v>0.38240917782026768</v>
      </c>
      <c r="I26" s="51">
        <f t="shared" si="3"/>
        <v>5.495864362067544</v>
      </c>
      <c r="J26" s="64">
        <v>10</v>
      </c>
      <c r="K26" s="66">
        <v>6</v>
      </c>
      <c r="L26" s="51">
        <f t="shared" si="4"/>
        <v>1.079136690647482</v>
      </c>
      <c r="M26" s="51">
        <f t="shared" si="5"/>
        <v>15.437657592754594</v>
      </c>
      <c r="N26" s="64">
        <v>9</v>
      </c>
      <c r="O26" s="53"/>
    </row>
    <row r="27" spans="1:18" ht="38.25">
      <c r="A27" s="100" t="s">
        <v>28</v>
      </c>
      <c r="B27" s="80" t="s">
        <v>70</v>
      </c>
      <c r="C27" s="65">
        <v>75</v>
      </c>
      <c r="D27" s="51">
        <f t="shared" si="0"/>
        <v>6.9508804448563488</v>
      </c>
      <c r="E27" s="51">
        <f t="shared" si="1"/>
        <v>99.658503527911023</v>
      </c>
      <c r="F27" s="64">
        <v>3</v>
      </c>
      <c r="G27" s="65">
        <v>41</v>
      </c>
      <c r="H27" s="51">
        <f t="shared" si="2"/>
        <v>7.8393881453154872</v>
      </c>
      <c r="I27" s="51">
        <f t="shared" si="3"/>
        <v>112.66521942238465</v>
      </c>
      <c r="J27" s="64">
        <v>3</v>
      </c>
      <c r="K27" s="66">
        <v>34</v>
      </c>
      <c r="L27" s="51">
        <f t="shared" si="4"/>
        <v>6.1151079136690649</v>
      </c>
      <c r="M27" s="51">
        <f t="shared" si="5"/>
        <v>87.480059692276029</v>
      </c>
      <c r="N27" s="64">
        <v>4</v>
      </c>
      <c r="O27" s="53"/>
    </row>
    <row r="28" spans="1:18">
      <c r="A28" s="99" t="s">
        <v>34</v>
      </c>
      <c r="B28" s="144"/>
      <c r="C28" s="102">
        <f>SUM(C9:C27)</f>
        <v>1079</v>
      </c>
      <c r="D28" s="103">
        <f>SUM(C28/C28*100)</f>
        <v>100</v>
      </c>
      <c r="E28" s="104">
        <f>SUM(C28/C29*100000)</f>
        <v>1433.75367075488</v>
      </c>
      <c r="F28" s="105"/>
      <c r="G28" s="102">
        <f>SUM(G9:G27)</f>
        <v>523</v>
      </c>
      <c r="H28" s="103">
        <f>SUM(G28/G28*100)</f>
        <v>100</v>
      </c>
      <c r="I28" s="104">
        <f>SUM(G28/G29*100000)</f>
        <v>1437.1685306806628</v>
      </c>
      <c r="J28" s="105"/>
      <c r="K28" s="102">
        <f>SUM(K9:K27)</f>
        <v>556</v>
      </c>
      <c r="L28" s="103">
        <f>SUM(K28/K28*100)</f>
        <v>100</v>
      </c>
      <c r="M28" s="104">
        <f>SUM(K28/K29*100000)</f>
        <v>1430.5562702619254</v>
      </c>
      <c r="N28" s="105"/>
    </row>
    <row r="29" spans="1:18">
      <c r="B29" s="12" t="s">
        <v>51</v>
      </c>
      <c r="C29" s="40">
        <v>75257</v>
      </c>
      <c r="G29" s="40">
        <v>36391</v>
      </c>
      <c r="K29" s="41">
        <v>38866</v>
      </c>
    </row>
    <row r="31" spans="1:18">
      <c r="B31" s="12"/>
      <c r="C31" s="42"/>
      <c r="D31" s="109"/>
      <c r="E31" s="109"/>
      <c r="G31" s="42"/>
      <c r="H31" s="109"/>
      <c r="I31" s="109"/>
      <c r="K31" s="42"/>
      <c r="L31" s="109"/>
      <c r="M31" s="109"/>
    </row>
    <row r="32" spans="1:18" ht="15">
      <c r="B32" s="21"/>
      <c r="C32" s="133"/>
      <c r="D32" s="25"/>
      <c r="E32" s="31"/>
      <c r="G32" s="133"/>
      <c r="K32" s="133"/>
    </row>
    <row r="34" spans="3:11">
      <c r="C34" s="36"/>
      <c r="D34" s="23"/>
      <c r="E34" s="30"/>
      <c r="F34" s="32"/>
      <c r="G34" s="23"/>
      <c r="H34" s="23"/>
      <c r="I34" s="30"/>
      <c r="J34" s="32"/>
      <c r="K34" s="23"/>
    </row>
    <row r="37" spans="3:11" ht="15">
      <c r="C37" s="133"/>
      <c r="D37" s="134"/>
    </row>
    <row r="38" spans="3:11" ht="15">
      <c r="C38" s="133"/>
    </row>
    <row r="39" spans="3:11" ht="15">
      <c r="C39" s="133"/>
    </row>
    <row r="40" spans="3:11" ht="15">
      <c r="C40" s="133"/>
    </row>
    <row r="41" spans="3:11">
      <c r="C41" s="27"/>
      <c r="D41" s="28"/>
      <c r="E41" s="28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9"/>
  <sheetViews>
    <sheetView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C9" sqref="C9"/>
    </sheetView>
  </sheetViews>
  <sheetFormatPr defaultRowHeight="12.75"/>
  <cols>
    <col min="1" max="1" width="4.85546875" style="8" customWidth="1"/>
    <col min="2" max="2" width="39.28515625" style="6" customWidth="1"/>
    <col min="3" max="3" width="9.140625" style="37"/>
    <col min="4" max="4" width="7.42578125" customWidth="1"/>
    <col min="5" max="5" width="9.140625" style="11"/>
    <col min="6" max="6" width="5.42578125" style="5" bestFit="1" customWidth="1"/>
    <col min="7" max="7" width="9.140625" style="8"/>
    <col min="8" max="8" width="6.5703125" bestFit="1" customWidth="1"/>
    <col min="9" max="9" width="9.140625" style="11"/>
    <col min="10" max="10" width="5.42578125" style="5" bestFit="1" customWidth="1"/>
    <col min="11" max="11" width="7.5703125" style="8" bestFit="1" customWidth="1"/>
    <col min="12" max="12" width="7.140625" customWidth="1"/>
    <col min="13" max="13" width="9.140625" style="11"/>
    <col min="14" max="14" width="5.42578125" style="5" bestFit="1" customWidth="1"/>
    <col min="15" max="16384" width="9.140625" style="11"/>
  </cols>
  <sheetData>
    <row r="1" spans="1:15">
      <c r="A1" s="26" t="s">
        <v>43</v>
      </c>
      <c r="B1" s="7"/>
      <c r="C1" s="33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5" s="22" customFormat="1">
      <c r="A2" s="2"/>
      <c r="B2" s="39"/>
      <c r="C2" s="173" t="s">
        <v>0</v>
      </c>
      <c r="D2" s="173"/>
      <c r="E2" s="173"/>
      <c r="F2" s="174"/>
      <c r="G2" s="172" t="s">
        <v>29</v>
      </c>
      <c r="H2" s="173"/>
      <c r="I2" s="173"/>
      <c r="J2" s="174"/>
      <c r="K2" s="172" t="s">
        <v>30</v>
      </c>
      <c r="L2" s="173"/>
      <c r="M2" s="173"/>
      <c r="N2" s="174"/>
    </row>
    <row r="3" spans="1:15" s="22" customFormat="1">
      <c r="A3" s="2"/>
      <c r="B3" s="2"/>
      <c r="C3" s="34"/>
      <c r="D3" s="13"/>
      <c r="E3" s="18" t="s">
        <v>2</v>
      </c>
      <c r="F3" s="14"/>
      <c r="G3" s="13"/>
      <c r="H3" s="13"/>
      <c r="I3" s="18" t="s">
        <v>2</v>
      </c>
      <c r="J3" s="14"/>
      <c r="K3" s="13"/>
      <c r="L3" s="13"/>
      <c r="M3" s="18" t="s">
        <v>2</v>
      </c>
      <c r="N3" s="4"/>
    </row>
    <row r="4" spans="1:15" s="22" customFormat="1">
      <c r="A4" s="2" t="s">
        <v>3</v>
      </c>
      <c r="B4" s="2"/>
      <c r="C4" s="34" t="s">
        <v>1</v>
      </c>
      <c r="D4" s="13" t="s">
        <v>4</v>
      </c>
      <c r="E4" s="19">
        <v>100000</v>
      </c>
      <c r="F4" s="15" t="s">
        <v>33</v>
      </c>
      <c r="G4" s="13" t="s">
        <v>1</v>
      </c>
      <c r="H4" s="13" t="s">
        <v>4</v>
      </c>
      <c r="I4" s="19">
        <v>100000</v>
      </c>
      <c r="J4" s="15" t="s">
        <v>33</v>
      </c>
      <c r="K4" s="13" t="s">
        <v>1</v>
      </c>
      <c r="L4" s="13" t="s">
        <v>4</v>
      </c>
      <c r="M4" s="19">
        <v>100000</v>
      </c>
      <c r="N4" s="14" t="s">
        <v>33</v>
      </c>
    </row>
    <row r="5" spans="1:15" s="22" customFormat="1">
      <c r="A5" s="2"/>
      <c r="B5" s="2"/>
      <c r="C5" s="34"/>
      <c r="D5" s="13"/>
      <c r="E5" s="18" t="s">
        <v>5</v>
      </c>
      <c r="F5" s="14"/>
      <c r="G5" s="13"/>
      <c r="H5" s="13"/>
      <c r="I5" s="18" t="s">
        <v>5</v>
      </c>
      <c r="J5" s="14"/>
      <c r="K5" s="13"/>
      <c r="L5" s="13"/>
      <c r="M5" s="18" t="s">
        <v>5</v>
      </c>
      <c r="N5" s="4"/>
    </row>
    <row r="6" spans="1:15" s="22" customFormat="1">
      <c r="A6" s="2"/>
      <c r="B6" s="2"/>
      <c r="C6" s="34"/>
      <c r="D6" s="13"/>
      <c r="E6" s="18" t="s">
        <v>7</v>
      </c>
      <c r="F6" s="14"/>
      <c r="G6" s="13"/>
      <c r="H6" s="13"/>
      <c r="I6" s="18" t="s">
        <v>7</v>
      </c>
      <c r="J6" s="14"/>
      <c r="K6" s="13"/>
      <c r="L6" s="13"/>
      <c r="M6" s="18" t="s">
        <v>7</v>
      </c>
      <c r="N6" s="4"/>
    </row>
    <row r="7" spans="1:15" s="22" customFormat="1">
      <c r="A7" s="2" t="s">
        <v>8</v>
      </c>
      <c r="B7" s="2"/>
      <c r="C7" s="34" t="s">
        <v>6</v>
      </c>
      <c r="D7" s="13" t="s">
        <v>4</v>
      </c>
      <c r="E7" s="19">
        <v>100000</v>
      </c>
      <c r="F7" s="15"/>
      <c r="G7" s="13" t="s">
        <v>6</v>
      </c>
      <c r="H7" s="13" t="s">
        <v>4</v>
      </c>
      <c r="I7" s="19">
        <v>100000</v>
      </c>
      <c r="J7" s="15"/>
      <c r="K7" s="13" t="s">
        <v>6</v>
      </c>
      <c r="L7" s="13" t="s">
        <v>4</v>
      </c>
      <c r="M7" s="19">
        <v>100000</v>
      </c>
      <c r="N7" s="4"/>
    </row>
    <row r="8" spans="1:15" s="22" customFormat="1">
      <c r="A8" s="3"/>
      <c r="B8" s="3"/>
      <c r="C8" s="35"/>
      <c r="D8" s="16"/>
      <c r="E8" s="16" t="s">
        <v>9</v>
      </c>
      <c r="F8" s="17"/>
      <c r="G8" s="16"/>
      <c r="H8" s="16"/>
      <c r="I8" s="16" t="s">
        <v>9</v>
      </c>
      <c r="J8" s="17"/>
      <c r="K8" s="16"/>
      <c r="L8" s="16"/>
      <c r="M8" s="16" t="s">
        <v>9</v>
      </c>
      <c r="N8" s="4"/>
    </row>
    <row r="9" spans="1:15" ht="25.5">
      <c r="A9" s="100" t="s">
        <v>10</v>
      </c>
      <c r="B9" s="80" t="s">
        <v>71</v>
      </c>
      <c r="C9" s="95">
        <v>1</v>
      </c>
      <c r="D9" s="51">
        <f t="shared" ref="D9:D27" si="0">SUM(C9/C$28*100)</f>
        <v>9.8425196850393692E-2</v>
      </c>
      <c r="E9" s="51">
        <f t="shared" ref="E9:E27" si="1">SUM(C9/C$29*100000)</f>
        <v>1.473578733311721</v>
      </c>
      <c r="F9" s="64">
        <v>11</v>
      </c>
      <c r="G9" s="65">
        <v>1</v>
      </c>
      <c r="H9" s="51">
        <f t="shared" ref="H9:H27" si="2">SUM(G9/G$28*100)</f>
        <v>0.20833333333333334</v>
      </c>
      <c r="I9" s="51">
        <f t="shared" ref="I9:I27" si="3">SUM(G9/G$29*100000)</f>
        <v>3.0167732593218295</v>
      </c>
      <c r="J9" s="64">
        <v>9</v>
      </c>
      <c r="K9" s="66">
        <v>0</v>
      </c>
      <c r="L9" s="51">
        <f t="shared" ref="L9:L27" si="4">SUM(K9/K$28*100)</f>
        <v>0</v>
      </c>
      <c r="M9" s="51">
        <f t="shared" ref="M9:M27" si="5">SUM(K9/K$29*100000)</f>
        <v>0</v>
      </c>
      <c r="N9" s="64">
        <v>0</v>
      </c>
    </row>
    <row r="10" spans="1:15">
      <c r="A10" s="100" t="s">
        <v>11</v>
      </c>
      <c r="B10" s="80" t="s">
        <v>12</v>
      </c>
      <c r="C10" s="65">
        <v>269</v>
      </c>
      <c r="D10" s="51">
        <f t="shared" si="0"/>
        <v>26.476377952755904</v>
      </c>
      <c r="E10" s="51">
        <f t="shared" si="1"/>
        <v>396.39267926085284</v>
      </c>
      <c r="F10" s="64">
        <v>2</v>
      </c>
      <c r="G10" s="65">
        <v>147</v>
      </c>
      <c r="H10" s="51">
        <f t="shared" si="2"/>
        <v>30.625000000000004</v>
      </c>
      <c r="I10" s="51">
        <f t="shared" si="3"/>
        <v>443.46566912030892</v>
      </c>
      <c r="J10" s="64">
        <v>2</v>
      </c>
      <c r="K10" s="66">
        <v>122</v>
      </c>
      <c r="L10" s="51">
        <f t="shared" si="4"/>
        <v>22.761194029850746</v>
      </c>
      <c r="M10" s="51">
        <f t="shared" si="5"/>
        <v>351.44322175491158</v>
      </c>
      <c r="N10" s="64">
        <v>2</v>
      </c>
    </row>
    <row r="11" spans="1:15" ht="51">
      <c r="A11" s="100" t="s">
        <v>13</v>
      </c>
      <c r="B11" s="80" t="s">
        <v>54</v>
      </c>
      <c r="C11" s="65">
        <v>2</v>
      </c>
      <c r="D11" s="51">
        <f t="shared" si="0"/>
        <v>0.19685039370078738</v>
      </c>
      <c r="E11" s="51">
        <f t="shared" si="1"/>
        <v>2.9471574666234419</v>
      </c>
      <c r="F11" s="64">
        <v>10</v>
      </c>
      <c r="G11" s="65">
        <v>0</v>
      </c>
      <c r="H11" s="51">
        <f t="shared" si="2"/>
        <v>0</v>
      </c>
      <c r="I11" s="51">
        <f t="shared" si="3"/>
        <v>0</v>
      </c>
      <c r="J11" s="64">
        <v>0</v>
      </c>
      <c r="K11" s="66">
        <v>2</v>
      </c>
      <c r="L11" s="51">
        <f t="shared" si="4"/>
        <v>0.37313432835820892</v>
      </c>
      <c r="M11" s="51">
        <f t="shared" si="5"/>
        <v>5.7613642910641243</v>
      </c>
      <c r="N11" s="64">
        <v>9</v>
      </c>
    </row>
    <row r="12" spans="1:15" ht="25.5">
      <c r="A12" s="100" t="s">
        <v>14</v>
      </c>
      <c r="B12" s="80" t="s">
        <v>55</v>
      </c>
      <c r="C12" s="65">
        <v>58</v>
      </c>
      <c r="D12" s="51">
        <f t="shared" si="0"/>
        <v>5.7086614173228352</v>
      </c>
      <c r="E12" s="51">
        <f t="shared" si="1"/>
        <v>85.4675665320798</v>
      </c>
      <c r="F12" s="64">
        <v>4</v>
      </c>
      <c r="G12" s="65">
        <v>21</v>
      </c>
      <c r="H12" s="51">
        <f t="shared" si="2"/>
        <v>4.375</v>
      </c>
      <c r="I12" s="51">
        <f t="shared" si="3"/>
        <v>63.35223844575841</v>
      </c>
      <c r="J12" s="64">
        <v>5</v>
      </c>
      <c r="K12" s="66">
        <v>37</v>
      </c>
      <c r="L12" s="51">
        <f t="shared" si="4"/>
        <v>6.9029850746268657</v>
      </c>
      <c r="M12" s="51">
        <f t="shared" si="5"/>
        <v>106.58523938468629</v>
      </c>
      <c r="N12" s="64">
        <v>3</v>
      </c>
      <c r="O12" s="53"/>
    </row>
    <row r="13" spans="1:15" ht="25.5">
      <c r="A13" s="100" t="s">
        <v>15</v>
      </c>
      <c r="B13" s="80" t="s">
        <v>72</v>
      </c>
      <c r="C13" s="65">
        <v>33</v>
      </c>
      <c r="D13" s="51">
        <f t="shared" si="0"/>
        <v>3.2480314960629917</v>
      </c>
      <c r="E13" s="51">
        <f t="shared" si="1"/>
        <v>48.628098199286789</v>
      </c>
      <c r="F13" s="64">
        <v>8</v>
      </c>
      <c r="G13" s="65">
        <v>15</v>
      </c>
      <c r="H13" s="51">
        <f t="shared" si="2"/>
        <v>3.125</v>
      </c>
      <c r="I13" s="51">
        <f t="shared" si="3"/>
        <v>45.251598889827441</v>
      </c>
      <c r="J13" s="64">
        <v>7</v>
      </c>
      <c r="K13" s="66">
        <v>18</v>
      </c>
      <c r="L13" s="51">
        <f t="shared" si="4"/>
        <v>3.3582089552238807</v>
      </c>
      <c r="M13" s="51">
        <f t="shared" si="5"/>
        <v>51.852278619577113</v>
      </c>
      <c r="N13" s="64">
        <v>7</v>
      </c>
      <c r="O13" s="53"/>
    </row>
    <row r="14" spans="1:15" ht="25.5">
      <c r="A14" s="100" t="s">
        <v>16</v>
      </c>
      <c r="B14" s="80" t="s">
        <v>56</v>
      </c>
      <c r="C14" s="65">
        <v>22</v>
      </c>
      <c r="D14" s="51">
        <f t="shared" si="0"/>
        <v>2.1653543307086616</v>
      </c>
      <c r="E14" s="51">
        <f t="shared" si="1"/>
        <v>32.418732132857855</v>
      </c>
      <c r="F14" s="64">
        <v>9</v>
      </c>
      <c r="G14" s="65">
        <v>11</v>
      </c>
      <c r="H14" s="51">
        <f t="shared" si="2"/>
        <v>2.2916666666666665</v>
      </c>
      <c r="I14" s="51">
        <f t="shared" si="3"/>
        <v>33.18450585254012</v>
      </c>
      <c r="J14" s="64">
        <v>8</v>
      </c>
      <c r="K14" s="66">
        <v>11</v>
      </c>
      <c r="L14" s="51">
        <f t="shared" si="4"/>
        <v>2.0522388059701493</v>
      </c>
      <c r="M14" s="51">
        <f t="shared" si="5"/>
        <v>31.687503600852683</v>
      </c>
      <c r="N14" s="64">
        <v>8</v>
      </c>
      <c r="O14" s="53"/>
    </row>
    <row r="15" spans="1:15" ht="25.5">
      <c r="A15" s="100" t="s">
        <v>35</v>
      </c>
      <c r="B15" s="80" t="s">
        <v>58</v>
      </c>
      <c r="C15" s="65">
        <v>0</v>
      </c>
      <c r="D15" s="51">
        <f t="shared" si="0"/>
        <v>0</v>
      </c>
      <c r="E15" s="51">
        <f t="shared" si="1"/>
        <v>0</v>
      </c>
      <c r="F15" s="64">
        <v>0</v>
      </c>
      <c r="G15" s="65">
        <v>0</v>
      </c>
      <c r="H15" s="51">
        <f t="shared" si="2"/>
        <v>0</v>
      </c>
      <c r="I15" s="51">
        <f t="shared" si="3"/>
        <v>0</v>
      </c>
      <c r="J15" s="64">
        <v>0</v>
      </c>
      <c r="K15" s="66">
        <v>0</v>
      </c>
      <c r="L15" s="51">
        <f t="shared" si="4"/>
        <v>0</v>
      </c>
      <c r="M15" s="51">
        <f t="shared" si="5"/>
        <v>0</v>
      </c>
      <c r="N15" s="64">
        <v>0</v>
      </c>
      <c r="O15" s="53"/>
    </row>
    <row r="16" spans="1:15" ht="25.5">
      <c r="A16" s="100" t="s">
        <v>17</v>
      </c>
      <c r="B16" s="80" t="s">
        <v>59</v>
      </c>
      <c r="C16" s="65">
        <v>0</v>
      </c>
      <c r="D16" s="51">
        <f t="shared" si="0"/>
        <v>0</v>
      </c>
      <c r="E16" s="51">
        <f t="shared" si="1"/>
        <v>0</v>
      </c>
      <c r="F16" s="64">
        <v>0</v>
      </c>
      <c r="G16" s="65">
        <v>0</v>
      </c>
      <c r="H16" s="51">
        <f t="shared" si="2"/>
        <v>0</v>
      </c>
      <c r="I16" s="51">
        <f t="shared" si="3"/>
        <v>0</v>
      </c>
      <c r="J16" s="64">
        <v>0</v>
      </c>
      <c r="K16" s="66">
        <v>0</v>
      </c>
      <c r="L16" s="51">
        <f t="shared" si="4"/>
        <v>0</v>
      </c>
      <c r="M16" s="51">
        <f t="shared" si="5"/>
        <v>0</v>
      </c>
      <c r="N16" s="64">
        <v>0</v>
      </c>
      <c r="O16" s="53"/>
    </row>
    <row r="17" spans="1:15" ht="25.5">
      <c r="A17" s="100" t="s">
        <v>18</v>
      </c>
      <c r="B17" s="80" t="s">
        <v>60</v>
      </c>
      <c r="C17" s="65">
        <v>439</v>
      </c>
      <c r="D17" s="51">
        <f t="shared" si="0"/>
        <v>43.208661417322837</v>
      </c>
      <c r="E17" s="51">
        <f t="shared" si="1"/>
        <v>646.90106392384541</v>
      </c>
      <c r="F17" s="64">
        <v>1</v>
      </c>
      <c r="G17" s="65">
        <v>187</v>
      </c>
      <c r="H17" s="51">
        <f t="shared" si="2"/>
        <v>38.958333333333336</v>
      </c>
      <c r="I17" s="51">
        <f t="shared" si="3"/>
        <v>564.13659949318208</v>
      </c>
      <c r="J17" s="64">
        <v>1</v>
      </c>
      <c r="K17" s="66">
        <v>252</v>
      </c>
      <c r="L17" s="51">
        <f t="shared" si="4"/>
        <v>47.014925373134332</v>
      </c>
      <c r="M17" s="51">
        <f t="shared" si="5"/>
        <v>725.93190067407966</v>
      </c>
      <c r="N17" s="64">
        <v>1</v>
      </c>
      <c r="O17" s="53"/>
    </row>
    <row r="18" spans="1:15" ht="25.5">
      <c r="A18" s="100" t="s">
        <v>19</v>
      </c>
      <c r="B18" s="80" t="s">
        <v>61</v>
      </c>
      <c r="C18" s="65">
        <v>51</v>
      </c>
      <c r="D18" s="51">
        <f t="shared" si="0"/>
        <v>5.0196850393700787</v>
      </c>
      <c r="E18" s="51">
        <f t="shared" si="1"/>
        <v>75.152515398897762</v>
      </c>
      <c r="F18" s="64">
        <v>5</v>
      </c>
      <c r="G18" s="65">
        <v>27</v>
      </c>
      <c r="H18" s="51">
        <f t="shared" si="2"/>
        <v>5.625</v>
      </c>
      <c r="I18" s="51">
        <f t="shared" si="3"/>
        <v>81.452878001689399</v>
      </c>
      <c r="J18" s="64">
        <v>4</v>
      </c>
      <c r="K18" s="66">
        <v>24</v>
      </c>
      <c r="L18" s="51">
        <f t="shared" si="4"/>
        <v>4.4776119402985071</v>
      </c>
      <c r="M18" s="51">
        <f t="shared" si="5"/>
        <v>69.136371492769484</v>
      </c>
      <c r="N18" s="64">
        <v>5</v>
      </c>
      <c r="O18" s="53"/>
    </row>
    <row r="19" spans="1:15" ht="25.5">
      <c r="A19" s="100" t="s">
        <v>20</v>
      </c>
      <c r="B19" s="80" t="s">
        <v>67</v>
      </c>
      <c r="C19" s="65">
        <v>40</v>
      </c>
      <c r="D19" s="51">
        <f t="shared" si="0"/>
        <v>3.9370078740157481</v>
      </c>
      <c r="E19" s="51">
        <f t="shared" si="1"/>
        <v>58.943149332468835</v>
      </c>
      <c r="F19" s="64">
        <v>6</v>
      </c>
      <c r="G19" s="65">
        <v>19</v>
      </c>
      <c r="H19" s="51">
        <f t="shared" si="2"/>
        <v>3.958333333333333</v>
      </c>
      <c r="I19" s="51">
        <f t="shared" si="3"/>
        <v>57.318691927114756</v>
      </c>
      <c r="J19" s="64">
        <v>6</v>
      </c>
      <c r="K19" s="66">
        <v>21</v>
      </c>
      <c r="L19" s="51">
        <f t="shared" si="4"/>
        <v>3.9179104477611943</v>
      </c>
      <c r="M19" s="51">
        <f t="shared" si="5"/>
        <v>60.494325056173295</v>
      </c>
      <c r="N19" s="64">
        <v>6</v>
      </c>
      <c r="O19" s="53"/>
    </row>
    <row r="20" spans="1:15" ht="25.5">
      <c r="A20" s="100" t="s">
        <v>21</v>
      </c>
      <c r="B20" s="80" t="s">
        <v>62</v>
      </c>
      <c r="C20" s="65">
        <v>0</v>
      </c>
      <c r="D20" s="51">
        <f t="shared" si="0"/>
        <v>0</v>
      </c>
      <c r="E20" s="51">
        <f t="shared" si="1"/>
        <v>0</v>
      </c>
      <c r="F20" s="64">
        <v>0</v>
      </c>
      <c r="G20" s="65">
        <v>0</v>
      </c>
      <c r="H20" s="51">
        <f t="shared" si="2"/>
        <v>0</v>
      </c>
      <c r="I20" s="51">
        <f t="shared" si="3"/>
        <v>0</v>
      </c>
      <c r="J20" s="64">
        <v>0</v>
      </c>
      <c r="K20" s="66">
        <v>0</v>
      </c>
      <c r="L20" s="51">
        <f t="shared" si="4"/>
        <v>0</v>
      </c>
      <c r="M20" s="51">
        <f t="shared" si="5"/>
        <v>0</v>
      </c>
      <c r="N20" s="64">
        <v>0</v>
      </c>
      <c r="O20" s="53"/>
    </row>
    <row r="21" spans="1:15" ht="38.25">
      <c r="A21" s="100" t="s">
        <v>22</v>
      </c>
      <c r="B21" s="80" t="s">
        <v>63</v>
      </c>
      <c r="C21" s="65">
        <v>2</v>
      </c>
      <c r="D21" s="51">
        <f t="shared" si="0"/>
        <v>0.19685039370078738</v>
      </c>
      <c r="E21" s="51">
        <f t="shared" si="1"/>
        <v>2.9471574666234419</v>
      </c>
      <c r="F21" s="64">
        <v>10</v>
      </c>
      <c r="G21" s="65">
        <v>0</v>
      </c>
      <c r="H21" s="51">
        <f t="shared" si="2"/>
        <v>0</v>
      </c>
      <c r="I21" s="51">
        <f t="shared" si="3"/>
        <v>0</v>
      </c>
      <c r="J21" s="64">
        <v>0</v>
      </c>
      <c r="K21" s="66">
        <v>2</v>
      </c>
      <c r="L21" s="51">
        <f t="shared" si="4"/>
        <v>0.37313432835820892</v>
      </c>
      <c r="M21" s="51">
        <f t="shared" si="5"/>
        <v>5.7613642910641243</v>
      </c>
      <c r="N21" s="64">
        <v>9</v>
      </c>
      <c r="O21" s="53"/>
    </row>
    <row r="22" spans="1:15" ht="25.5">
      <c r="A22" s="100" t="s">
        <v>23</v>
      </c>
      <c r="B22" s="80" t="s">
        <v>64</v>
      </c>
      <c r="C22" s="65">
        <v>36</v>
      </c>
      <c r="D22" s="51">
        <f t="shared" si="0"/>
        <v>3.5433070866141732</v>
      </c>
      <c r="E22" s="51">
        <f t="shared" si="1"/>
        <v>53.048834399221953</v>
      </c>
      <c r="F22" s="64">
        <v>7</v>
      </c>
      <c r="G22" s="65">
        <v>15</v>
      </c>
      <c r="H22" s="51">
        <f t="shared" si="2"/>
        <v>3.125</v>
      </c>
      <c r="I22" s="51">
        <f t="shared" si="3"/>
        <v>45.251598889827441</v>
      </c>
      <c r="J22" s="64">
        <v>7</v>
      </c>
      <c r="K22" s="66">
        <v>21</v>
      </c>
      <c r="L22" s="51">
        <f t="shared" si="4"/>
        <v>3.9179104477611943</v>
      </c>
      <c r="M22" s="51">
        <f t="shared" si="5"/>
        <v>60.494325056173295</v>
      </c>
      <c r="N22" s="64">
        <v>6</v>
      </c>
      <c r="O22" s="53"/>
    </row>
    <row r="23" spans="1:15" ht="25.5">
      <c r="A23" s="100" t="s">
        <v>24</v>
      </c>
      <c r="B23" s="80" t="s">
        <v>65</v>
      </c>
      <c r="C23" s="65">
        <v>0</v>
      </c>
      <c r="D23" s="51">
        <f t="shared" si="0"/>
        <v>0</v>
      </c>
      <c r="E23" s="51">
        <f t="shared" si="1"/>
        <v>0</v>
      </c>
      <c r="F23" s="64">
        <v>0</v>
      </c>
      <c r="G23" s="65">
        <v>0</v>
      </c>
      <c r="H23" s="51">
        <f t="shared" si="2"/>
        <v>0</v>
      </c>
      <c r="I23" s="51">
        <f t="shared" si="3"/>
        <v>0</v>
      </c>
      <c r="J23" s="64">
        <v>0</v>
      </c>
      <c r="K23" s="66">
        <v>0</v>
      </c>
      <c r="L23" s="51">
        <f t="shared" si="4"/>
        <v>0</v>
      </c>
      <c r="M23" s="51">
        <f t="shared" si="5"/>
        <v>0</v>
      </c>
      <c r="N23" s="64">
        <v>0</v>
      </c>
      <c r="O23" s="53"/>
    </row>
    <row r="24" spans="1:15" ht="25.5">
      <c r="A24" s="100" t="s">
        <v>25</v>
      </c>
      <c r="B24" s="80" t="s">
        <v>66</v>
      </c>
      <c r="C24" s="65">
        <v>0</v>
      </c>
      <c r="D24" s="51">
        <f t="shared" si="0"/>
        <v>0</v>
      </c>
      <c r="E24" s="51">
        <f t="shared" si="1"/>
        <v>0</v>
      </c>
      <c r="F24" s="64">
        <v>0</v>
      </c>
      <c r="G24" s="65">
        <v>0</v>
      </c>
      <c r="H24" s="51">
        <f t="shared" si="2"/>
        <v>0</v>
      </c>
      <c r="I24" s="51">
        <f t="shared" si="3"/>
        <v>0</v>
      </c>
      <c r="J24" s="64">
        <v>0</v>
      </c>
      <c r="K24" s="66">
        <v>0</v>
      </c>
      <c r="L24" s="51">
        <f t="shared" si="4"/>
        <v>0</v>
      </c>
      <c r="M24" s="51">
        <f t="shared" si="5"/>
        <v>0</v>
      </c>
      <c r="N24" s="64">
        <v>0</v>
      </c>
      <c r="O24" s="53"/>
    </row>
    <row r="25" spans="1:15" ht="38.25">
      <c r="A25" s="100" t="s">
        <v>26</v>
      </c>
      <c r="B25" s="80" t="s">
        <v>68</v>
      </c>
      <c r="C25" s="65">
        <v>2</v>
      </c>
      <c r="D25" s="51">
        <f t="shared" si="0"/>
        <v>0.19685039370078738</v>
      </c>
      <c r="E25" s="51">
        <f t="shared" si="1"/>
        <v>2.9471574666234419</v>
      </c>
      <c r="F25" s="64">
        <v>10</v>
      </c>
      <c r="G25" s="65">
        <v>1</v>
      </c>
      <c r="H25" s="51">
        <f t="shared" si="2"/>
        <v>0.20833333333333334</v>
      </c>
      <c r="I25" s="51">
        <f t="shared" si="3"/>
        <v>3.0167732593218295</v>
      </c>
      <c r="J25" s="64">
        <v>9</v>
      </c>
      <c r="K25" s="66">
        <v>1</v>
      </c>
      <c r="L25" s="51">
        <f t="shared" si="4"/>
        <v>0.18656716417910446</v>
      </c>
      <c r="M25" s="51">
        <f t="shared" si="5"/>
        <v>2.8806821455320621</v>
      </c>
      <c r="N25" s="64">
        <v>10</v>
      </c>
      <c r="O25" s="53"/>
    </row>
    <row r="26" spans="1:15" ht="38.25">
      <c r="A26" s="100" t="s">
        <v>27</v>
      </c>
      <c r="B26" s="80" t="s">
        <v>69</v>
      </c>
      <c r="C26" s="65">
        <v>2</v>
      </c>
      <c r="D26" s="51">
        <f t="shared" si="0"/>
        <v>0.19685039370078738</v>
      </c>
      <c r="E26" s="51">
        <f t="shared" si="1"/>
        <v>2.9471574666234419</v>
      </c>
      <c r="F26" s="64">
        <v>10</v>
      </c>
      <c r="G26" s="65">
        <v>1</v>
      </c>
      <c r="H26" s="51">
        <f t="shared" si="2"/>
        <v>0.20833333333333334</v>
      </c>
      <c r="I26" s="51">
        <f t="shared" si="3"/>
        <v>3.0167732593218295</v>
      </c>
      <c r="J26" s="64">
        <v>9</v>
      </c>
      <c r="K26" s="66">
        <v>1</v>
      </c>
      <c r="L26" s="51">
        <f t="shared" si="4"/>
        <v>0.18656716417910446</v>
      </c>
      <c r="M26" s="51">
        <f t="shared" si="5"/>
        <v>2.8806821455320621</v>
      </c>
      <c r="N26" s="64">
        <v>10</v>
      </c>
      <c r="O26" s="53"/>
    </row>
    <row r="27" spans="1:15" ht="38.25">
      <c r="A27" s="100" t="s">
        <v>28</v>
      </c>
      <c r="B27" s="80" t="s">
        <v>70</v>
      </c>
      <c r="C27" s="65">
        <v>59</v>
      </c>
      <c r="D27" s="51">
        <f t="shared" si="0"/>
        <v>5.8070866141732287</v>
      </c>
      <c r="E27" s="51">
        <f t="shared" si="1"/>
        <v>86.941145265391526</v>
      </c>
      <c r="F27" s="64">
        <v>3</v>
      </c>
      <c r="G27" s="65">
        <v>35</v>
      </c>
      <c r="H27" s="51">
        <f t="shared" si="2"/>
        <v>7.291666666666667</v>
      </c>
      <c r="I27" s="51">
        <f t="shared" si="3"/>
        <v>105.58706407626401</v>
      </c>
      <c r="J27" s="64">
        <v>3</v>
      </c>
      <c r="K27" s="66">
        <v>24</v>
      </c>
      <c r="L27" s="51">
        <f t="shared" si="4"/>
        <v>4.4776119402985071</v>
      </c>
      <c r="M27" s="51">
        <f t="shared" si="5"/>
        <v>69.136371492769484</v>
      </c>
      <c r="N27" s="64">
        <v>4</v>
      </c>
      <c r="O27" s="53"/>
    </row>
    <row r="28" spans="1:15">
      <c r="A28" s="99" t="s">
        <v>34</v>
      </c>
      <c r="B28" s="144"/>
      <c r="C28" s="102">
        <f>SUM(C9:C27)</f>
        <v>1016</v>
      </c>
      <c r="D28" s="103">
        <f>SUM(C28/C28*100)</f>
        <v>100</v>
      </c>
      <c r="E28" s="104">
        <f>SUM(C28/C29*100000)</f>
        <v>1497.1559930447086</v>
      </c>
      <c r="F28" s="105"/>
      <c r="G28" s="102">
        <f>SUM(G9:G27)</f>
        <v>480</v>
      </c>
      <c r="H28" s="103">
        <f>SUM(G28/G28*100)</f>
        <v>100</v>
      </c>
      <c r="I28" s="104">
        <f>SUM(G28/G29*100000)</f>
        <v>1448.0511644744781</v>
      </c>
      <c r="J28" s="105"/>
      <c r="K28" s="102">
        <f>SUM(K9:K27)</f>
        <v>536</v>
      </c>
      <c r="L28" s="103">
        <f>SUM(K28/K28*100)</f>
        <v>100</v>
      </c>
      <c r="M28" s="104">
        <f>SUM(K28/K29*100000)</f>
        <v>1544.0456300051853</v>
      </c>
      <c r="N28" s="105"/>
    </row>
    <row r="29" spans="1:15">
      <c r="B29" s="12" t="s">
        <v>51</v>
      </c>
      <c r="C29" s="40">
        <v>67862</v>
      </c>
      <c r="G29" s="40">
        <v>33148</v>
      </c>
      <c r="K29" s="41">
        <v>34714</v>
      </c>
    </row>
    <row r="31" spans="1:15">
      <c r="B31" s="12"/>
      <c r="C31" s="42"/>
      <c r="D31" s="109"/>
      <c r="E31" s="109"/>
      <c r="G31" s="42"/>
      <c r="H31" s="109"/>
      <c r="I31" s="109"/>
      <c r="K31" s="42"/>
      <c r="L31" s="109"/>
      <c r="M31" s="109"/>
    </row>
    <row r="32" spans="1:15" ht="15">
      <c r="B32" s="21"/>
      <c r="C32" s="133"/>
      <c r="D32" s="25"/>
      <c r="E32" s="31"/>
      <c r="G32" s="133"/>
      <c r="K32" s="133"/>
    </row>
    <row r="34" spans="3:11">
      <c r="C34" s="36"/>
      <c r="D34" s="23"/>
      <c r="E34" s="30"/>
      <c r="F34" s="32"/>
      <c r="G34" s="23"/>
      <c r="H34" s="23"/>
      <c r="I34" s="30"/>
      <c r="J34" s="32"/>
      <c r="K34" s="23"/>
    </row>
    <row r="36" spans="3:11">
      <c r="C36" s="38"/>
    </row>
    <row r="37" spans="3:11">
      <c r="C37" s="27"/>
      <c r="D37" s="28"/>
      <c r="E37" s="28"/>
    </row>
    <row r="38" spans="3:11" ht="15">
      <c r="C38" s="133"/>
      <c r="D38" s="134"/>
    </row>
    <row r="39" spans="3:11" ht="15">
      <c r="C39" s="133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zoomScaleNormal="100"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37"/>
    <col min="4" max="4" width="7.42578125" customWidth="1"/>
    <col min="5" max="5" width="9.140625" style="11"/>
    <col min="6" max="6" width="5.42578125" style="5" bestFit="1" customWidth="1"/>
    <col min="7" max="7" width="9.140625" style="8"/>
    <col min="8" max="8" width="7" customWidth="1"/>
    <col min="9" max="9" width="9.140625" style="11"/>
    <col min="10" max="10" width="5.42578125" style="5" bestFit="1" customWidth="1"/>
    <col min="11" max="11" width="7.5703125" style="8" bestFit="1" customWidth="1"/>
    <col min="12" max="12" width="6.28515625" customWidth="1"/>
    <col min="13" max="13" width="9.140625" style="11"/>
    <col min="14" max="14" width="5.42578125" style="5" bestFit="1" customWidth="1"/>
    <col min="15" max="16384" width="9.140625" style="11"/>
  </cols>
  <sheetData>
    <row r="1" spans="1:15">
      <c r="A1" s="26" t="s">
        <v>94</v>
      </c>
      <c r="B1" s="7"/>
      <c r="C1" s="33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5" s="22" customFormat="1">
      <c r="A2" s="2"/>
      <c r="B2" s="39"/>
      <c r="C2" s="173" t="s">
        <v>0</v>
      </c>
      <c r="D2" s="173"/>
      <c r="E2" s="173"/>
      <c r="F2" s="174"/>
      <c r="G2" s="172" t="s">
        <v>29</v>
      </c>
      <c r="H2" s="173"/>
      <c r="I2" s="173"/>
      <c r="J2" s="174"/>
      <c r="K2" s="172" t="s">
        <v>30</v>
      </c>
      <c r="L2" s="173"/>
      <c r="M2" s="173"/>
      <c r="N2" s="174"/>
    </row>
    <row r="3" spans="1:15" s="22" customFormat="1">
      <c r="A3" s="2"/>
      <c r="B3" s="2"/>
      <c r="C3" s="34"/>
      <c r="D3" s="13"/>
      <c r="E3" s="18" t="s">
        <v>2</v>
      </c>
      <c r="F3" s="14"/>
      <c r="G3" s="13"/>
      <c r="H3" s="13"/>
      <c r="I3" s="18" t="s">
        <v>2</v>
      </c>
      <c r="J3" s="14"/>
      <c r="K3" s="13"/>
      <c r="L3" s="13"/>
      <c r="M3" s="18" t="s">
        <v>2</v>
      </c>
      <c r="N3" s="4"/>
    </row>
    <row r="4" spans="1:15" s="22" customFormat="1">
      <c r="A4" s="2" t="s">
        <v>3</v>
      </c>
      <c r="B4" s="2"/>
      <c r="C4" s="34" t="s">
        <v>1</v>
      </c>
      <c r="D4" s="13" t="s">
        <v>4</v>
      </c>
      <c r="E4" s="19">
        <v>100000</v>
      </c>
      <c r="F4" s="15" t="s">
        <v>33</v>
      </c>
      <c r="G4" s="13" t="s">
        <v>1</v>
      </c>
      <c r="H4" s="13" t="s">
        <v>4</v>
      </c>
      <c r="I4" s="19">
        <v>100000</v>
      </c>
      <c r="J4" s="15" t="s">
        <v>33</v>
      </c>
      <c r="K4" s="13" t="s">
        <v>1</v>
      </c>
      <c r="L4" s="13" t="s">
        <v>4</v>
      </c>
      <c r="M4" s="19">
        <v>100000</v>
      </c>
      <c r="N4" s="14" t="s">
        <v>33</v>
      </c>
    </row>
    <row r="5" spans="1:15" s="22" customFormat="1">
      <c r="A5" s="2"/>
      <c r="B5" s="2"/>
      <c r="C5" s="34"/>
      <c r="D5" s="13"/>
      <c r="E5" s="18" t="s">
        <v>5</v>
      </c>
      <c r="F5" s="14"/>
      <c r="G5" s="13"/>
      <c r="H5" s="13"/>
      <c r="I5" s="18" t="s">
        <v>5</v>
      </c>
      <c r="J5" s="14"/>
      <c r="K5" s="13"/>
      <c r="L5" s="13"/>
      <c r="M5" s="18" t="s">
        <v>5</v>
      </c>
      <c r="N5" s="4"/>
    </row>
    <row r="6" spans="1:15" s="22" customFormat="1">
      <c r="A6" s="2"/>
      <c r="B6" s="2"/>
      <c r="C6" s="34"/>
      <c r="D6" s="13"/>
      <c r="E6" s="18" t="s">
        <v>7</v>
      </c>
      <c r="F6" s="14"/>
      <c r="G6" s="13"/>
      <c r="H6" s="13"/>
      <c r="I6" s="18" t="s">
        <v>7</v>
      </c>
      <c r="J6" s="14"/>
      <c r="K6" s="13"/>
      <c r="L6" s="13"/>
      <c r="M6" s="18" t="s">
        <v>7</v>
      </c>
      <c r="N6" s="4"/>
    </row>
    <row r="7" spans="1:15" s="22" customFormat="1">
      <c r="A7" s="2" t="s">
        <v>8</v>
      </c>
      <c r="B7" s="2"/>
      <c r="C7" s="34" t="s">
        <v>6</v>
      </c>
      <c r="D7" s="13" t="s">
        <v>4</v>
      </c>
      <c r="E7" s="19">
        <v>100000</v>
      </c>
      <c r="F7" s="15"/>
      <c r="G7" s="13" t="s">
        <v>6</v>
      </c>
      <c r="H7" s="13" t="s">
        <v>4</v>
      </c>
      <c r="I7" s="19">
        <v>100000</v>
      </c>
      <c r="J7" s="15"/>
      <c r="K7" s="13" t="s">
        <v>6</v>
      </c>
      <c r="L7" s="13" t="s">
        <v>4</v>
      </c>
      <c r="M7" s="19">
        <v>100000</v>
      </c>
      <c r="N7" s="4"/>
    </row>
    <row r="8" spans="1:15" s="22" customFormat="1">
      <c r="A8" s="3"/>
      <c r="B8" s="3"/>
      <c r="C8" s="35"/>
      <c r="D8" s="16"/>
      <c r="E8" s="16" t="s">
        <v>9</v>
      </c>
      <c r="F8" s="17"/>
      <c r="G8" s="16"/>
      <c r="H8" s="16"/>
      <c r="I8" s="16" t="s">
        <v>9</v>
      </c>
      <c r="J8" s="17"/>
      <c r="K8" s="16"/>
      <c r="L8" s="16"/>
      <c r="M8" s="16" t="s">
        <v>9</v>
      </c>
      <c r="N8" s="4"/>
    </row>
    <row r="9" spans="1:15" ht="25.5">
      <c r="A9" s="100" t="s">
        <v>10</v>
      </c>
      <c r="B9" s="80" t="s">
        <v>71</v>
      </c>
      <c r="C9" s="95">
        <v>13</v>
      </c>
      <c r="D9" s="51">
        <f t="shared" ref="D9:D27" si="0">SUM(C9/C$28*100)</f>
        <v>0.64644455494778708</v>
      </c>
      <c r="E9" s="51">
        <f t="shared" ref="E9:E27" si="1">SUM(C9/C$29*100000)</f>
        <v>9.2809412302244567</v>
      </c>
      <c r="F9" s="64">
        <v>10</v>
      </c>
      <c r="G9" s="65">
        <v>8</v>
      </c>
      <c r="H9" s="51">
        <f t="shared" ref="H9:H27" si="2">SUM(G9/G$28*100)</f>
        <v>0.87431693989071035</v>
      </c>
      <c r="I9" s="51">
        <f t="shared" ref="I9:I27" si="3">SUM(G9/G$29*100000)</f>
        <v>11.762976032936333</v>
      </c>
      <c r="J9" s="64">
        <v>10</v>
      </c>
      <c r="K9" s="66">
        <v>5</v>
      </c>
      <c r="L9" s="51">
        <f t="shared" ref="L9:L27" si="4">SUM(K9/K$28*100)</f>
        <v>0.45620437956204374</v>
      </c>
      <c r="M9" s="51">
        <f t="shared" ref="M9:M27" si="5">SUM(K9/K$29*100000)</f>
        <v>6.9384696511337456</v>
      </c>
      <c r="N9" s="64">
        <v>9</v>
      </c>
    </row>
    <row r="10" spans="1:15">
      <c r="A10" s="100" t="s">
        <v>11</v>
      </c>
      <c r="B10" s="80" t="s">
        <v>12</v>
      </c>
      <c r="C10" s="65">
        <v>484</v>
      </c>
      <c r="D10" s="51">
        <f t="shared" si="0"/>
        <v>24.067628045748386</v>
      </c>
      <c r="E10" s="51">
        <f t="shared" si="1"/>
        <v>345.53658118681824</v>
      </c>
      <c r="F10" s="64">
        <v>2</v>
      </c>
      <c r="G10" s="65">
        <v>261</v>
      </c>
      <c r="H10" s="51">
        <f t="shared" si="2"/>
        <v>28.524590163934427</v>
      </c>
      <c r="I10" s="51">
        <f t="shared" si="3"/>
        <v>383.76709307454786</v>
      </c>
      <c r="J10" s="64">
        <v>2</v>
      </c>
      <c r="K10" s="66">
        <v>223</v>
      </c>
      <c r="L10" s="51">
        <f t="shared" si="4"/>
        <v>20.346715328467152</v>
      </c>
      <c r="M10" s="51">
        <f t="shared" si="5"/>
        <v>309.45574644056506</v>
      </c>
      <c r="N10" s="64">
        <v>2</v>
      </c>
    </row>
    <row r="11" spans="1:15" ht="51">
      <c r="A11" s="100" t="s">
        <v>13</v>
      </c>
      <c r="B11" s="80" t="s">
        <v>54</v>
      </c>
      <c r="C11" s="65">
        <v>2</v>
      </c>
      <c r="D11" s="51">
        <f t="shared" si="0"/>
        <v>9.9453008453505715E-2</v>
      </c>
      <c r="E11" s="51">
        <f t="shared" si="1"/>
        <v>1.427837112342224</v>
      </c>
      <c r="F11" s="64">
        <v>15</v>
      </c>
      <c r="G11" s="65">
        <v>0</v>
      </c>
      <c r="H11" s="51">
        <f t="shared" si="2"/>
        <v>0</v>
      </c>
      <c r="I11" s="51">
        <f t="shared" si="3"/>
        <v>0</v>
      </c>
      <c r="J11" s="64">
        <v>0</v>
      </c>
      <c r="K11" s="66">
        <v>2</v>
      </c>
      <c r="L11" s="51">
        <f t="shared" si="4"/>
        <v>0.18248175182481752</v>
      </c>
      <c r="M11" s="51">
        <f t="shared" si="5"/>
        <v>2.7753878604534985</v>
      </c>
      <c r="N11" s="64">
        <v>11</v>
      </c>
    </row>
    <row r="12" spans="1:15" ht="25.5">
      <c r="A12" s="100" t="s">
        <v>14</v>
      </c>
      <c r="B12" s="80" t="s">
        <v>55</v>
      </c>
      <c r="C12" s="65">
        <v>161</v>
      </c>
      <c r="D12" s="51">
        <f t="shared" si="0"/>
        <v>8.005967180507211</v>
      </c>
      <c r="E12" s="51">
        <f t="shared" si="1"/>
        <v>114.94088754354904</v>
      </c>
      <c r="F12" s="64">
        <v>3</v>
      </c>
      <c r="G12" s="65">
        <v>59</v>
      </c>
      <c r="H12" s="51">
        <f t="shared" si="2"/>
        <v>6.4480874316939882</v>
      </c>
      <c r="I12" s="51">
        <f t="shared" si="3"/>
        <v>86.751948242905456</v>
      </c>
      <c r="J12" s="64">
        <v>3</v>
      </c>
      <c r="K12" s="66">
        <v>102</v>
      </c>
      <c r="L12" s="51">
        <f t="shared" si="4"/>
        <v>9.3065693430656928</v>
      </c>
      <c r="M12" s="51">
        <f t="shared" si="5"/>
        <v>141.5447808831284</v>
      </c>
      <c r="N12" s="64">
        <v>3</v>
      </c>
      <c r="O12" s="53"/>
    </row>
    <row r="13" spans="1:15" ht="25.5">
      <c r="A13" s="100" t="s">
        <v>15</v>
      </c>
      <c r="B13" s="80" t="s">
        <v>72</v>
      </c>
      <c r="C13" s="65">
        <v>64</v>
      </c>
      <c r="D13" s="51">
        <f t="shared" si="0"/>
        <v>3.1824962705121829</v>
      </c>
      <c r="E13" s="51">
        <f t="shared" si="1"/>
        <v>45.690787594951168</v>
      </c>
      <c r="F13" s="64">
        <v>6</v>
      </c>
      <c r="G13" s="65">
        <v>20</v>
      </c>
      <c r="H13" s="51">
        <f t="shared" si="2"/>
        <v>2.1857923497267762</v>
      </c>
      <c r="I13" s="51">
        <f t="shared" si="3"/>
        <v>29.407440082340834</v>
      </c>
      <c r="J13" s="64">
        <v>8</v>
      </c>
      <c r="K13" s="66">
        <v>44</v>
      </c>
      <c r="L13" s="51">
        <f t="shared" si="4"/>
        <v>4.0145985401459852</v>
      </c>
      <c r="M13" s="51">
        <f t="shared" si="5"/>
        <v>61.058532929976963</v>
      </c>
      <c r="N13" s="64">
        <v>4</v>
      </c>
      <c r="O13" s="53"/>
    </row>
    <row r="14" spans="1:15" ht="25.5">
      <c r="A14" s="100" t="s">
        <v>16</v>
      </c>
      <c r="B14" s="80" t="s">
        <v>56</v>
      </c>
      <c r="C14" s="65">
        <v>54</v>
      </c>
      <c r="D14" s="51">
        <f t="shared" si="0"/>
        <v>2.6852312282446547</v>
      </c>
      <c r="E14" s="51">
        <f t="shared" si="1"/>
        <v>38.551602033240052</v>
      </c>
      <c r="F14" s="64">
        <v>8</v>
      </c>
      <c r="G14" s="65">
        <v>21</v>
      </c>
      <c r="H14" s="51">
        <f t="shared" si="2"/>
        <v>2.2950819672131146</v>
      </c>
      <c r="I14" s="51">
        <f t="shared" si="3"/>
        <v>30.877812086457872</v>
      </c>
      <c r="J14" s="64">
        <v>7</v>
      </c>
      <c r="K14" s="66">
        <v>33</v>
      </c>
      <c r="L14" s="51">
        <f t="shared" si="4"/>
        <v>3.0109489051094891</v>
      </c>
      <c r="M14" s="51">
        <f t="shared" si="5"/>
        <v>45.793899697482729</v>
      </c>
      <c r="N14" s="64">
        <v>6</v>
      </c>
      <c r="O14" s="53"/>
    </row>
    <row r="15" spans="1:15" ht="25.5">
      <c r="A15" s="100" t="s">
        <v>35</v>
      </c>
      <c r="B15" s="80" t="s">
        <v>58</v>
      </c>
      <c r="C15" s="65">
        <v>0</v>
      </c>
      <c r="D15" s="51">
        <f t="shared" si="0"/>
        <v>0</v>
      </c>
      <c r="E15" s="51">
        <f t="shared" si="1"/>
        <v>0</v>
      </c>
      <c r="F15" s="64">
        <v>0</v>
      </c>
      <c r="G15" s="65">
        <v>0</v>
      </c>
      <c r="H15" s="51">
        <f t="shared" si="2"/>
        <v>0</v>
      </c>
      <c r="I15" s="51">
        <f t="shared" si="3"/>
        <v>0</v>
      </c>
      <c r="J15" s="64">
        <v>0</v>
      </c>
      <c r="K15" s="66">
        <v>0</v>
      </c>
      <c r="L15" s="51">
        <f t="shared" si="4"/>
        <v>0</v>
      </c>
      <c r="M15" s="51">
        <f t="shared" si="5"/>
        <v>0</v>
      </c>
      <c r="N15" s="64">
        <v>0</v>
      </c>
      <c r="O15" s="53"/>
    </row>
    <row r="16" spans="1:15" ht="25.5">
      <c r="A16" s="100" t="s">
        <v>17</v>
      </c>
      <c r="B16" s="80" t="s">
        <v>59</v>
      </c>
      <c r="C16" s="65">
        <v>0</v>
      </c>
      <c r="D16" s="51">
        <f t="shared" si="0"/>
        <v>0</v>
      </c>
      <c r="E16" s="51">
        <f t="shared" si="1"/>
        <v>0</v>
      </c>
      <c r="F16" s="64">
        <v>0</v>
      </c>
      <c r="G16" s="65">
        <v>0</v>
      </c>
      <c r="H16" s="51">
        <f t="shared" si="2"/>
        <v>0</v>
      </c>
      <c r="I16" s="51">
        <f t="shared" si="3"/>
        <v>0</v>
      </c>
      <c r="J16" s="64">
        <v>0</v>
      </c>
      <c r="K16" s="66">
        <v>0</v>
      </c>
      <c r="L16" s="51">
        <f t="shared" si="4"/>
        <v>0</v>
      </c>
      <c r="M16" s="51">
        <f t="shared" si="5"/>
        <v>0</v>
      </c>
      <c r="N16" s="64">
        <v>0</v>
      </c>
      <c r="O16" s="53"/>
    </row>
    <row r="17" spans="1:15" ht="25.5">
      <c r="A17" s="100" t="s">
        <v>18</v>
      </c>
      <c r="B17" s="80" t="s">
        <v>60</v>
      </c>
      <c r="C17" s="65">
        <v>934</v>
      </c>
      <c r="D17" s="51">
        <f t="shared" si="0"/>
        <v>46.444554947787168</v>
      </c>
      <c r="E17" s="51">
        <f t="shared" si="1"/>
        <v>666.79993146381867</v>
      </c>
      <c r="F17" s="64">
        <v>1</v>
      </c>
      <c r="G17" s="65">
        <v>401</v>
      </c>
      <c r="H17" s="51">
        <f t="shared" si="2"/>
        <v>43.825136612021858</v>
      </c>
      <c r="I17" s="51">
        <f t="shared" si="3"/>
        <v>589.61917365093359</v>
      </c>
      <c r="J17" s="64">
        <v>1</v>
      </c>
      <c r="K17" s="66">
        <v>533</v>
      </c>
      <c r="L17" s="51">
        <f t="shared" si="4"/>
        <v>48.631386861313871</v>
      </c>
      <c r="M17" s="51">
        <f t="shared" si="5"/>
        <v>739.64086481085735</v>
      </c>
      <c r="N17" s="64">
        <v>1</v>
      </c>
      <c r="O17" s="53"/>
    </row>
    <row r="18" spans="1:15" ht="25.5">
      <c r="A18" s="100" t="s">
        <v>19</v>
      </c>
      <c r="B18" s="80" t="s">
        <v>61</v>
      </c>
      <c r="C18" s="65">
        <v>81</v>
      </c>
      <c r="D18" s="51">
        <f t="shared" si="0"/>
        <v>4.0278468423669818</v>
      </c>
      <c r="E18" s="51">
        <f t="shared" si="1"/>
        <v>57.827403049860074</v>
      </c>
      <c r="F18" s="64">
        <v>5</v>
      </c>
      <c r="G18" s="65">
        <v>40</v>
      </c>
      <c r="H18" s="51">
        <f t="shared" si="2"/>
        <v>4.3715846994535523</v>
      </c>
      <c r="I18" s="51">
        <f t="shared" si="3"/>
        <v>58.814880164681668</v>
      </c>
      <c r="J18" s="64">
        <v>5</v>
      </c>
      <c r="K18" s="66">
        <v>41</v>
      </c>
      <c r="L18" s="51">
        <f t="shared" si="4"/>
        <v>3.7408759124087596</v>
      </c>
      <c r="M18" s="51">
        <f t="shared" si="5"/>
        <v>56.895451139296711</v>
      </c>
      <c r="N18" s="64">
        <v>5</v>
      </c>
      <c r="O18" s="53"/>
    </row>
    <row r="19" spans="1:15" ht="25.5">
      <c r="A19" s="100" t="s">
        <v>20</v>
      </c>
      <c r="B19" s="80" t="s">
        <v>67</v>
      </c>
      <c r="C19" s="65">
        <v>56</v>
      </c>
      <c r="D19" s="51">
        <f t="shared" si="0"/>
        <v>2.7846842366981601</v>
      </c>
      <c r="E19" s="51">
        <f t="shared" si="1"/>
        <v>39.979439145582269</v>
      </c>
      <c r="F19" s="64">
        <v>7</v>
      </c>
      <c r="G19" s="65">
        <v>27</v>
      </c>
      <c r="H19" s="51">
        <f t="shared" si="2"/>
        <v>2.9508196721311477</v>
      </c>
      <c r="I19" s="51">
        <f t="shared" si="3"/>
        <v>39.700044111160125</v>
      </c>
      <c r="J19" s="64">
        <v>6</v>
      </c>
      <c r="K19" s="66">
        <v>29</v>
      </c>
      <c r="L19" s="51">
        <f t="shared" si="4"/>
        <v>2.6459854014598538</v>
      </c>
      <c r="M19" s="51">
        <f t="shared" si="5"/>
        <v>40.243123976575724</v>
      </c>
      <c r="N19" s="64">
        <v>8</v>
      </c>
      <c r="O19" s="53"/>
    </row>
    <row r="20" spans="1:15" ht="25.5">
      <c r="A20" s="100" t="s">
        <v>21</v>
      </c>
      <c r="B20" s="80" t="s">
        <v>62</v>
      </c>
      <c r="C20" s="65">
        <v>0</v>
      </c>
      <c r="D20" s="51">
        <f t="shared" si="0"/>
        <v>0</v>
      </c>
      <c r="E20" s="51">
        <f t="shared" si="1"/>
        <v>0</v>
      </c>
      <c r="F20" s="64">
        <v>0</v>
      </c>
      <c r="G20" s="65">
        <v>0</v>
      </c>
      <c r="H20" s="51">
        <f t="shared" si="2"/>
        <v>0</v>
      </c>
      <c r="I20" s="51">
        <f t="shared" si="3"/>
        <v>0</v>
      </c>
      <c r="J20" s="64">
        <v>0</v>
      </c>
      <c r="K20" s="66">
        <v>0</v>
      </c>
      <c r="L20" s="51">
        <f t="shared" si="4"/>
        <v>0</v>
      </c>
      <c r="M20" s="51">
        <f t="shared" si="5"/>
        <v>0</v>
      </c>
      <c r="N20" s="64">
        <v>0</v>
      </c>
      <c r="O20" s="53"/>
    </row>
    <row r="21" spans="1:15" ht="38.25">
      <c r="A21" s="100" t="s">
        <v>22</v>
      </c>
      <c r="B21" s="80" t="s">
        <v>63</v>
      </c>
      <c r="C21" s="65">
        <v>3</v>
      </c>
      <c r="D21" s="51">
        <f t="shared" si="0"/>
        <v>0.14917951268025859</v>
      </c>
      <c r="E21" s="51">
        <f t="shared" si="1"/>
        <v>2.1417556685133361</v>
      </c>
      <c r="F21" s="64">
        <v>14</v>
      </c>
      <c r="G21" s="65">
        <v>0</v>
      </c>
      <c r="H21" s="51">
        <f t="shared" si="2"/>
        <v>0</v>
      </c>
      <c r="I21" s="51">
        <f t="shared" si="3"/>
        <v>0</v>
      </c>
      <c r="J21" s="64">
        <v>0</v>
      </c>
      <c r="K21" s="66">
        <v>3</v>
      </c>
      <c r="L21" s="51">
        <f t="shared" si="4"/>
        <v>0.27372262773722628</v>
      </c>
      <c r="M21" s="51">
        <f t="shared" si="5"/>
        <v>4.1630817906802475</v>
      </c>
      <c r="N21" s="64">
        <v>10</v>
      </c>
      <c r="O21" s="53"/>
    </row>
    <row r="22" spans="1:15" ht="25.5">
      <c r="A22" s="100" t="s">
        <v>23</v>
      </c>
      <c r="B22" s="80" t="s">
        <v>64</v>
      </c>
      <c r="C22" s="65">
        <v>46</v>
      </c>
      <c r="D22" s="51">
        <f t="shared" si="0"/>
        <v>2.2874191944306315</v>
      </c>
      <c r="E22" s="51">
        <f t="shared" si="1"/>
        <v>32.840253583871153</v>
      </c>
      <c r="F22" s="64">
        <v>9</v>
      </c>
      <c r="G22" s="65">
        <v>15</v>
      </c>
      <c r="H22" s="51">
        <f t="shared" si="2"/>
        <v>1.639344262295082</v>
      </c>
      <c r="I22" s="51">
        <f t="shared" si="3"/>
        <v>22.055580061755624</v>
      </c>
      <c r="J22" s="64">
        <v>9</v>
      </c>
      <c r="K22" s="66">
        <v>31</v>
      </c>
      <c r="L22" s="51">
        <f t="shared" si="4"/>
        <v>2.8284671532846715</v>
      </c>
      <c r="M22" s="51">
        <f t="shared" si="5"/>
        <v>43.018511837029223</v>
      </c>
      <c r="N22" s="64">
        <v>7</v>
      </c>
      <c r="O22" s="53"/>
    </row>
    <row r="23" spans="1:15" ht="25.5">
      <c r="A23" s="100" t="s">
        <v>24</v>
      </c>
      <c r="B23" s="80" t="s">
        <v>65</v>
      </c>
      <c r="C23" s="65">
        <v>0</v>
      </c>
      <c r="D23" s="51">
        <f t="shared" si="0"/>
        <v>0</v>
      </c>
      <c r="E23" s="51">
        <f t="shared" si="1"/>
        <v>0</v>
      </c>
      <c r="F23" s="64">
        <v>0</v>
      </c>
      <c r="G23" s="65">
        <v>0</v>
      </c>
      <c r="H23" s="51">
        <f t="shared" si="2"/>
        <v>0</v>
      </c>
      <c r="I23" s="51">
        <f t="shared" si="3"/>
        <v>0</v>
      </c>
      <c r="J23" s="64">
        <v>0</v>
      </c>
      <c r="K23" s="66">
        <v>0</v>
      </c>
      <c r="L23" s="51">
        <f t="shared" si="4"/>
        <v>0</v>
      </c>
      <c r="M23" s="51">
        <f t="shared" si="5"/>
        <v>0</v>
      </c>
      <c r="N23" s="64">
        <v>0</v>
      </c>
      <c r="O23" s="53"/>
    </row>
    <row r="24" spans="1:15" ht="25.5">
      <c r="A24" s="100" t="s">
        <v>25</v>
      </c>
      <c r="B24" s="80" t="s">
        <v>66</v>
      </c>
      <c r="C24" s="65">
        <v>5</v>
      </c>
      <c r="D24" s="51">
        <f t="shared" si="0"/>
        <v>0.24863252113376427</v>
      </c>
      <c r="E24" s="51">
        <f t="shared" si="1"/>
        <v>3.5695927808555599</v>
      </c>
      <c r="F24" s="64">
        <v>12</v>
      </c>
      <c r="G24" s="65">
        <v>3</v>
      </c>
      <c r="H24" s="51">
        <f t="shared" si="2"/>
        <v>0.32786885245901637</v>
      </c>
      <c r="I24" s="51">
        <f t="shared" si="3"/>
        <v>4.4111160123511253</v>
      </c>
      <c r="J24" s="64">
        <v>12</v>
      </c>
      <c r="K24" s="66">
        <v>2</v>
      </c>
      <c r="L24" s="51">
        <f t="shared" si="4"/>
        <v>0.18248175182481752</v>
      </c>
      <c r="M24" s="51">
        <f t="shared" si="5"/>
        <v>2.7753878604534985</v>
      </c>
      <c r="N24" s="64">
        <v>11</v>
      </c>
      <c r="O24" s="53"/>
    </row>
    <row r="25" spans="1:15" ht="38.25">
      <c r="A25" s="100" t="s">
        <v>26</v>
      </c>
      <c r="B25" s="80" t="s">
        <v>68</v>
      </c>
      <c r="C25" s="65">
        <v>4</v>
      </c>
      <c r="D25" s="51">
        <f t="shared" si="0"/>
        <v>0.19890601690701143</v>
      </c>
      <c r="E25" s="51">
        <f t="shared" si="1"/>
        <v>2.855674224684448</v>
      </c>
      <c r="F25" s="64">
        <v>13</v>
      </c>
      <c r="G25" s="65">
        <v>2</v>
      </c>
      <c r="H25" s="51">
        <f t="shared" si="2"/>
        <v>0.21857923497267759</v>
      </c>
      <c r="I25" s="51">
        <f t="shared" si="3"/>
        <v>2.9407440082340832</v>
      </c>
      <c r="J25" s="64">
        <v>13</v>
      </c>
      <c r="K25" s="66">
        <v>2</v>
      </c>
      <c r="L25" s="51">
        <f t="shared" si="4"/>
        <v>0.18248175182481752</v>
      </c>
      <c r="M25" s="51">
        <f t="shared" si="5"/>
        <v>2.7753878604534985</v>
      </c>
      <c r="N25" s="64">
        <v>11</v>
      </c>
      <c r="O25" s="53"/>
    </row>
    <row r="26" spans="1:15" ht="38.25">
      <c r="A26" s="100" t="s">
        <v>27</v>
      </c>
      <c r="B26" s="80" t="s">
        <v>69</v>
      </c>
      <c r="C26" s="65">
        <v>9</v>
      </c>
      <c r="D26" s="51">
        <f t="shared" si="0"/>
        <v>0.44753853804077576</v>
      </c>
      <c r="E26" s="51">
        <f t="shared" si="1"/>
        <v>6.4252670055400074</v>
      </c>
      <c r="F26" s="64">
        <v>11</v>
      </c>
      <c r="G26" s="65">
        <v>4</v>
      </c>
      <c r="H26" s="51">
        <f t="shared" si="2"/>
        <v>0.43715846994535518</v>
      </c>
      <c r="I26" s="51">
        <f t="shared" si="3"/>
        <v>5.8814880164681664</v>
      </c>
      <c r="J26" s="64">
        <v>11</v>
      </c>
      <c r="K26" s="66">
        <v>5</v>
      </c>
      <c r="L26" s="51">
        <f t="shared" si="4"/>
        <v>0.45620437956204374</v>
      </c>
      <c r="M26" s="51">
        <f t="shared" si="5"/>
        <v>6.9384696511337456</v>
      </c>
      <c r="N26" s="64">
        <v>9</v>
      </c>
      <c r="O26" s="53"/>
    </row>
    <row r="27" spans="1:15" ht="38.25">
      <c r="A27" s="100" t="s">
        <v>28</v>
      </c>
      <c r="B27" s="80" t="s">
        <v>70</v>
      </c>
      <c r="C27" s="65">
        <v>95</v>
      </c>
      <c r="D27" s="51">
        <f t="shared" si="0"/>
        <v>4.7240179015415222</v>
      </c>
      <c r="E27" s="51">
        <f t="shared" si="1"/>
        <v>67.822262836255632</v>
      </c>
      <c r="F27" s="64">
        <v>4</v>
      </c>
      <c r="G27" s="65">
        <v>54</v>
      </c>
      <c r="H27" s="51">
        <f t="shared" si="2"/>
        <v>5.9016393442622954</v>
      </c>
      <c r="I27" s="51">
        <f t="shared" si="3"/>
        <v>79.40008822232025</v>
      </c>
      <c r="J27" s="64">
        <v>4</v>
      </c>
      <c r="K27" s="66">
        <v>41</v>
      </c>
      <c r="L27" s="51">
        <f t="shared" si="4"/>
        <v>3.7408759124087596</v>
      </c>
      <c r="M27" s="51">
        <f t="shared" si="5"/>
        <v>56.895451139296711</v>
      </c>
      <c r="N27" s="64">
        <v>5</v>
      </c>
      <c r="O27" s="53"/>
    </row>
    <row r="28" spans="1:15">
      <c r="A28" s="71" t="s">
        <v>34</v>
      </c>
      <c r="B28" s="82"/>
      <c r="C28" s="102">
        <f>SUM(C9:C27)</f>
        <v>2011</v>
      </c>
      <c r="D28" s="103">
        <f>SUM(C28/C28*100)</f>
        <v>100</v>
      </c>
      <c r="E28" s="104">
        <f>SUM(C28/C29*100000)</f>
        <v>1435.6902164601061</v>
      </c>
      <c r="F28" s="105"/>
      <c r="G28" s="102">
        <f>SUM(G9:G27)</f>
        <v>915</v>
      </c>
      <c r="H28" s="103">
        <f>SUM(G28/G28*100)</f>
        <v>100</v>
      </c>
      <c r="I28" s="104">
        <f>SUM(G28/G29*100000)</f>
        <v>1345.390383767093</v>
      </c>
      <c r="J28" s="105"/>
      <c r="K28" s="102">
        <f>SUM(K9:K27)</f>
        <v>1096</v>
      </c>
      <c r="L28" s="103">
        <f>SUM(K28/K28*100)</f>
        <v>100</v>
      </c>
      <c r="M28" s="104">
        <f>SUM(K28/K29*100000)</f>
        <v>1520.9125475285171</v>
      </c>
      <c r="N28" s="105"/>
    </row>
    <row r="29" spans="1:15">
      <c r="B29" s="12" t="s">
        <v>51</v>
      </c>
      <c r="C29" s="40">
        <v>140072</v>
      </c>
      <c r="G29" s="40">
        <v>68010</v>
      </c>
      <c r="K29" s="41">
        <v>72062</v>
      </c>
    </row>
    <row r="31" spans="1:15">
      <c r="B31" s="12"/>
      <c r="C31" s="42"/>
      <c r="D31" s="109"/>
      <c r="E31" s="109"/>
      <c r="G31" s="42"/>
      <c r="H31" s="109"/>
      <c r="I31" s="109"/>
      <c r="K31" s="42"/>
      <c r="L31" s="109"/>
      <c r="M31" s="109"/>
    </row>
    <row r="32" spans="1:15" ht="15">
      <c r="B32" s="21"/>
      <c r="C32" s="133"/>
      <c r="D32" s="25"/>
      <c r="E32" s="31"/>
      <c r="G32" s="133"/>
      <c r="K32" s="133"/>
    </row>
    <row r="34" spans="3:11">
      <c r="C34" s="36"/>
      <c r="D34" s="23"/>
      <c r="E34" s="30"/>
      <c r="F34" s="32"/>
      <c r="G34" s="23"/>
      <c r="H34" s="23"/>
      <c r="I34" s="30"/>
      <c r="J34" s="32"/>
      <c r="K34" s="23"/>
    </row>
    <row r="37" spans="3:11">
      <c r="C37" s="38"/>
    </row>
    <row r="38" spans="3:11">
      <c r="C38" s="27"/>
      <c r="D38" s="28"/>
      <c r="E38" s="28"/>
    </row>
    <row r="43" spans="3:11" ht="30">
      <c r="C43" s="133" t="s">
        <v>73</v>
      </c>
      <c r="D43" s="134" t="s">
        <v>74</v>
      </c>
    </row>
    <row r="44" spans="3:11" ht="30">
      <c r="C44" s="133" t="s">
        <v>75</v>
      </c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zoomScaleNormal="100"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37"/>
    <col min="4" max="4" width="7.42578125" customWidth="1"/>
    <col min="5" max="5" width="9.140625" style="11"/>
    <col min="6" max="6" width="5.42578125" style="5" bestFit="1" customWidth="1"/>
    <col min="7" max="7" width="9.140625" style="8"/>
    <col min="8" max="8" width="6.5703125" bestFit="1" customWidth="1"/>
    <col min="9" max="9" width="9.140625" style="11"/>
    <col min="10" max="10" width="5.42578125" style="5" bestFit="1" customWidth="1"/>
    <col min="11" max="11" width="7.5703125" style="8" bestFit="1" customWidth="1"/>
    <col min="12" max="12" width="6.7109375" customWidth="1"/>
    <col min="13" max="13" width="9.140625" style="11"/>
    <col min="14" max="14" width="5.42578125" style="5" bestFit="1" customWidth="1"/>
    <col min="15" max="16384" width="9.140625" style="11"/>
  </cols>
  <sheetData>
    <row r="1" spans="1:15">
      <c r="A1" s="26" t="s">
        <v>44</v>
      </c>
      <c r="B1" s="7"/>
      <c r="C1" s="33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5" s="22" customFormat="1">
      <c r="A2" s="2"/>
      <c r="B2" s="39"/>
      <c r="C2" s="173" t="s">
        <v>0</v>
      </c>
      <c r="D2" s="173"/>
      <c r="E2" s="173"/>
      <c r="F2" s="174"/>
      <c r="G2" s="172" t="s">
        <v>29</v>
      </c>
      <c r="H2" s="173"/>
      <c r="I2" s="173"/>
      <c r="J2" s="174"/>
      <c r="K2" s="172" t="s">
        <v>30</v>
      </c>
      <c r="L2" s="173"/>
      <c r="M2" s="173"/>
      <c r="N2" s="174"/>
    </row>
    <row r="3" spans="1:15" s="22" customFormat="1">
      <c r="A3" s="2"/>
      <c r="B3" s="2"/>
      <c r="C3" s="34"/>
      <c r="D3" s="13"/>
      <c r="E3" s="18" t="s">
        <v>2</v>
      </c>
      <c r="F3" s="14"/>
      <c r="G3" s="13"/>
      <c r="H3" s="13"/>
      <c r="I3" s="18" t="s">
        <v>2</v>
      </c>
      <c r="J3" s="14"/>
      <c r="K3" s="13"/>
      <c r="L3" s="13"/>
      <c r="M3" s="18" t="s">
        <v>2</v>
      </c>
      <c r="N3" s="4"/>
    </row>
    <row r="4" spans="1:15" s="22" customFormat="1">
      <c r="A4" s="2" t="s">
        <v>3</v>
      </c>
      <c r="B4" s="2"/>
      <c r="C4" s="34" t="s">
        <v>1</v>
      </c>
      <c r="D4" s="13" t="s">
        <v>4</v>
      </c>
      <c r="E4" s="19">
        <v>100000</v>
      </c>
      <c r="F4" s="15" t="s">
        <v>33</v>
      </c>
      <c r="G4" s="13" t="s">
        <v>1</v>
      </c>
      <c r="H4" s="13" t="s">
        <v>4</v>
      </c>
      <c r="I4" s="19">
        <v>100000</v>
      </c>
      <c r="J4" s="15" t="s">
        <v>33</v>
      </c>
      <c r="K4" s="13" t="s">
        <v>1</v>
      </c>
      <c r="L4" s="13" t="s">
        <v>4</v>
      </c>
      <c r="M4" s="19">
        <v>100000</v>
      </c>
      <c r="N4" s="14" t="s">
        <v>33</v>
      </c>
    </row>
    <row r="5" spans="1:15" s="22" customFormat="1">
      <c r="A5" s="2"/>
      <c r="B5" s="2"/>
      <c r="C5" s="34"/>
      <c r="D5" s="13"/>
      <c r="E5" s="18" t="s">
        <v>5</v>
      </c>
      <c r="F5" s="14"/>
      <c r="G5" s="13"/>
      <c r="H5" s="13"/>
      <c r="I5" s="18" t="s">
        <v>5</v>
      </c>
      <c r="J5" s="14"/>
      <c r="K5" s="13"/>
      <c r="L5" s="13"/>
      <c r="M5" s="18" t="s">
        <v>5</v>
      </c>
      <c r="N5" s="4"/>
    </row>
    <row r="6" spans="1:15" s="22" customFormat="1">
      <c r="A6" s="2"/>
      <c r="B6" s="2"/>
      <c r="C6" s="34"/>
      <c r="D6" s="13"/>
      <c r="E6" s="18" t="s">
        <v>7</v>
      </c>
      <c r="F6" s="14"/>
      <c r="G6" s="13"/>
      <c r="H6" s="13"/>
      <c r="I6" s="18" t="s">
        <v>7</v>
      </c>
      <c r="J6" s="14"/>
      <c r="K6" s="13"/>
      <c r="L6" s="13"/>
      <c r="M6" s="18" t="s">
        <v>7</v>
      </c>
      <c r="N6" s="4"/>
    </row>
    <row r="7" spans="1:15" s="22" customFormat="1">
      <c r="A7" s="2" t="s">
        <v>8</v>
      </c>
      <c r="B7" s="2"/>
      <c r="C7" s="34" t="s">
        <v>6</v>
      </c>
      <c r="D7" s="13" t="s">
        <v>4</v>
      </c>
      <c r="E7" s="19">
        <v>100000</v>
      </c>
      <c r="F7" s="15"/>
      <c r="G7" s="13" t="s">
        <v>6</v>
      </c>
      <c r="H7" s="13" t="s">
        <v>4</v>
      </c>
      <c r="I7" s="19">
        <v>100000</v>
      </c>
      <c r="J7" s="15"/>
      <c r="K7" s="13" t="s">
        <v>6</v>
      </c>
      <c r="L7" s="13" t="s">
        <v>4</v>
      </c>
      <c r="M7" s="19">
        <v>100000</v>
      </c>
      <c r="N7" s="4"/>
    </row>
    <row r="8" spans="1:15" s="22" customFormat="1">
      <c r="A8" s="3"/>
      <c r="B8" s="3"/>
      <c r="C8" s="35"/>
      <c r="D8" s="16"/>
      <c r="E8" s="16" t="s">
        <v>9</v>
      </c>
      <c r="F8" s="17"/>
      <c r="G8" s="16"/>
      <c r="H8" s="16"/>
      <c r="I8" s="16" t="s">
        <v>9</v>
      </c>
      <c r="J8" s="17"/>
      <c r="K8" s="16"/>
      <c r="L8" s="16"/>
      <c r="M8" s="16" t="s">
        <v>9</v>
      </c>
      <c r="N8" s="4"/>
    </row>
    <row r="9" spans="1:15" ht="25.5">
      <c r="A9" s="92" t="s">
        <v>10</v>
      </c>
      <c r="B9" s="91" t="s">
        <v>71</v>
      </c>
      <c r="C9" s="95">
        <v>7</v>
      </c>
      <c r="D9" s="51">
        <f t="shared" ref="D9:D27" si="0">SUM(C9/C$28*100)</f>
        <v>0.35317860746720486</v>
      </c>
      <c r="E9" s="51">
        <f t="shared" ref="E9:E27" si="1">C9*100000/C$29</f>
        <v>4.1628754765005676</v>
      </c>
      <c r="F9" s="64">
        <v>12</v>
      </c>
      <c r="G9" s="65">
        <v>4</v>
      </c>
      <c r="H9" s="51">
        <f t="shared" ref="H9:H27" si="2">SUM(G9/G$28*100)</f>
        <v>0.38498556304138598</v>
      </c>
      <c r="I9" s="51">
        <f t="shared" ref="I9:I27" si="3">SUM(G9/G$29*100000)</f>
        <v>4.8393926562216443</v>
      </c>
      <c r="J9" s="64">
        <v>11</v>
      </c>
      <c r="K9" s="66">
        <v>3</v>
      </c>
      <c r="L9" s="51">
        <f t="shared" ref="L9:L27" si="4">SUM(K9/K$28*100)</f>
        <v>0.31813361611876989</v>
      </c>
      <c r="M9" s="51">
        <f t="shared" ref="M9:M27" si="5">SUM(K9/K$29*100000)</f>
        <v>3.5088540082808954</v>
      </c>
      <c r="N9" s="64">
        <v>12</v>
      </c>
    </row>
    <row r="10" spans="1:15">
      <c r="A10" s="93" t="s">
        <v>11</v>
      </c>
      <c r="B10" s="91" t="s">
        <v>12</v>
      </c>
      <c r="C10" s="65">
        <v>562</v>
      </c>
      <c r="D10" s="51">
        <f t="shared" si="0"/>
        <v>28.355196770938445</v>
      </c>
      <c r="E10" s="51">
        <f t="shared" si="1"/>
        <v>334.21943111333132</v>
      </c>
      <c r="F10" s="64">
        <v>2</v>
      </c>
      <c r="G10" s="65">
        <v>340</v>
      </c>
      <c r="H10" s="51">
        <f t="shared" si="2"/>
        <v>32.723772858517805</v>
      </c>
      <c r="I10" s="51">
        <f t="shared" si="3"/>
        <v>411.34837577883974</v>
      </c>
      <c r="J10" s="64">
        <v>2</v>
      </c>
      <c r="K10" s="66">
        <v>222</v>
      </c>
      <c r="L10" s="51">
        <f t="shared" si="4"/>
        <v>23.541887592788971</v>
      </c>
      <c r="M10" s="51">
        <f t="shared" si="5"/>
        <v>259.65519661278626</v>
      </c>
      <c r="N10" s="64">
        <v>2</v>
      </c>
    </row>
    <row r="11" spans="1:15" ht="51">
      <c r="A11" s="92" t="s">
        <v>13</v>
      </c>
      <c r="B11" s="91" t="s">
        <v>54</v>
      </c>
      <c r="C11" s="65">
        <v>6</v>
      </c>
      <c r="D11" s="51">
        <f t="shared" si="0"/>
        <v>0.30272452068617556</v>
      </c>
      <c r="E11" s="51">
        <f t="shared" si="1"/>
        <v>3.5681789798576298</v>
      </c>
      <c r="F11" s="64">
        <v>13</v>
      </c>
      <c r="G11" s="65">
        <v>3</v>
      </c>
      <c r="H11" s="51">
        <f t="shared" si="2"/>
        <v>0.28873917228103946</v>
      </c>
      <c r="I11" s="51">
        <f t="shared" si="3"/>
        <v>3.6295444921662328</v>
      </c>
      <c r="J11" s="64">
        <v>12</v>
      </c>
      <c r="K11" s="66">
        <v>3</v>
      </c>
      <c r="L11" s="51">
        <f t="shared" si="4"/>
        <v>0.31813361611876989</v>
      </c>
      <c r="M11" s="51">
        <f t="shared" si="5"/>
        <v>3.5088540082808954</v>
      </c>
      <c r="N11" s="64">
        <v>12</v>
      </c>
    </row>
    <row r="12" spans="1:15" ht="25.5">
      <c r="A12" s="92" t="s">
        <v>14</v>
      </c>
      <c r="B12" s="91" t="s">
        <v>55</v>
      </c>
      <c r="C12" s="65">
        <v>131</v>
      </c>
      <c r="D12" s="51">
        <f t="shared" si="0"/>
        <v>6.609485368314834</v>
      </c>
      <c r="E12" s="51">
        <f t="shared" si="1"/>
        <v>77.90524106022491</v>
      </c>
      <c r="F12" s="64">
        <v>3</v>
      </c>
      <c r="G12" s="65">
        <v>62</v>
      </c>
      <c r="H12" s="51">
        <f t="shared" si="2"/>
        <v>5.9672762271414825</v>
      </c>
      <c r="I12" s="51">
        <f t="shared" si="3"/>
        <v>75.010586171435492</v>
      </c>
      <c r="J12" s="64">
        <v>4</v>
      </c>
      <c r="K12" s="66">
        <v>69</v>
      </c>
      <c r="L12" s="51">
        <f t="shared" si="4"/>
        <v>7.3170731707317067</v>
      </c>
      <c r="M12" s="51">
        <f t="shared" si="5"/>
        <v>80.703642190460599</v>
      </c>
      <c r="N12" s="64">
        <v>3</v>
      </c>
      <c r="O12" s="53"/>
    </row>
    <row r="13" spans="1:15" ht="25.5">
      <c r="A13" s="92" t="s">
        <v>15</v>
      </c>
      <c r="B13" s="91" t="s">
        <v>72</v>
      </c>
      <c r="C13" s="65">
        <v>63</v>
      </c>
      <c r="D13" s="51">
        <f t="shared" si="0"/>
        <v>3.1786074672048437</v>
      </c>
      <c r="E13" s="51">
        <f t="shared" si="1"/>
        <v>37.465879288505114</v>
      </c>
      <c r="F13" s="64">
        <v>7</v>
      </c>
      <c r="G13" s="65">
        <v>27</v>
      </c>
      <c r="H13" s="51">
        <f t="shared" si="2"/>
        <v>2.598652550529355</v>
      </c>
      <c r="I13" s="51">
        <f t="shared" si="3"/>
        <v>32.665900429496098</v>
      </c>
      <c r="J13" s="64">
        <v>7</v>
      </c>
      <c r="K13" s="66">
        <v>36</v>
      </c>
      <c r="L13" s="51">
        <f t="shared" si="4"/>
        <v>3.8176033934252387</v>
      </c>
      <c r="M13" s="51">
        <f t="shared" si="5"/>
        <v>42.106248099370745</v>
      </c>
      <c r="N13" s="64">
        <v>6</v>
      </c>
      <c r="O13" s="53"/>
    </row>
    <row r="14" spans="1:15" ht="25.5">
      <c r="A14" s="92" t="s">
        <v>16</v>
      </c>
      <c r="B14" s="91" t="s">
        <v>56</v>
      </c>
      <c r="C14" s="65">
        <v>54</v>
      </c>
      <c r="D14" s="51">
        <f t="shared" si="0"/>
        <v>2.7245206861755804</v>
      </c>
      <c r="E14" s="51">
        <f t="shared" si="1"/>
        <v>32.113610818718669</v>
      </c>
      <c r="F14" s="64">
        <v>8</v>
      </c>
      <c r="G14" s="65">
        <v>26</v>
      </c>
      <c r="H14" s="51">
        <f t="shared" si="2"/>
        <v>2.5024061597690084</v>
      </c>
      <c r="I14" s="51">
        <f t="shared" si="3"/>
        <v>31.456052265440686</v>
      </c>
      <c r="J14" s="64">
        <v>8</v>
      </c>
      <c r="K14" s="66">
        <v>28</v>
      </c>
      <c r="L14" s="51">
        <f t="shared" si="4"/>
        <v>2.9692470837751856</v>
      </c>
      <c r="M14" s="51">
        <f t="shared" si="5"/>
        <v>32.749304077288357</v>
      </c>
      <c r="N14" s="64">
        <v>8</v>
      </c>
      <c r="O14" s="53"/>
    </row>
    <row r="15" spans="1:15" ht="25.5">
      <c r="A15" s="92" t="s">
        <v>35</v>
      </c>
      <c r="B15" s="91" t="s">
        <v>58</v>
      </c>
      <c r="C15" s="65">
        <v>0</v>
      </c>
      <c r="D15" s="51">
        <f t="shared" si="0"/>
        <v>0</v>
      </c>
      <c r="E15" s="51">
        <f t="shared" si="1"/>
        <v>0</v>
      </c>
      <c r="F15" s="64">
        <v>0</v>
      </c>
      <c r="G15" s="65">
        <v>0</v>
      </c>
      <c r="H15" s="51">
        <f t="shared" si="2"/>
        <v>0</v>
      </c>
      <c r="I15" s="51">
        <f t="shared" si="3"/>
        <v>0</v>
      </c>
      <c r="J15" s="64">
        <v>0</v>
      </c>
      <c r="K15" s="66">
        <v>0</v>
      </c>
      <c r="L15" s="51">
        <f t="shared" si="4"/>
        <v>0</v>
      </c>
      <c r="M15" s="51">
        <f t="shared" si="5"/>
        <v>0</v>
      </c>
      <c r="N15" s="64">
        <v>0</v>
      </c>
      <c r="O15" s="53"/>
    </row>
    <row r="16" spans="1:15" ht="25.5">
      <c r="A16" s="92" t="s">
        <v>17</v>
      </c>
      <c r="B16" s="91" t="s">
        <v>59</v>
      </c>
      <c r="C16" s="65">
        <v>0</v>
      </c>
      <c r="D16" s="51">
        <f t="shared" si="0"/>
        <v>0</v>
      </c>
      <c r="E16" s="51">
        <f t="shared" si="1"/>
        <v>0</v>
      </c>
      <c r="F16" s="64">
        <v>0</v>
      </c>
      <c r="G16" s="65">
        <v>0</v>
      </c>
      <c r="H16" s="51">
        <f t="shared" si="2"/>
        <v>0</v>
      </c>
      <c r="I16" s="51">
        <f t="shared" si="3"/>
        <v>0</v>
      </c>
      <c r="J16" s="64">
        <v>0</v>
      </c>
      <c r="K16" s="66">
        <v>0</v>
      </c>
      <c r="L16" s="51">
        <f t="shared" si="4"/>
        <v>0</v>
      </c>
      <c r="M16" s="51">
        <f t="shared" si="5"/>
        <v>0</v>
      </c>
      <c r="N16" s="64">
        <v>0</v>
      </c>
      <c r="O16" s="53"/>
    </row>
    <row r="17" spans="1:15" ht="25.5">
      <c r="A17" s="92" t="s">
        <v>18</v>
      </c>
      <c r="B17" s="91" t="s">
        <v>60</v>
      </c>
      <c r="C17" s="65">
        <v>757</v>
      </c>
      <c r="D17" s="51">
        <f t="shared" si="0"/>
        <v>38.193743693239149</v>
      </c>
      <c r="E17" s="51">
        <f t="shared" si="1"/>
        <v>450.18524795870428</v>
      </c>
      <c r="F17" s="64">
        <v>1</v>
      </c>
      <c r="G17" s="65">
        <v>352</v>
      </c>
      <c r="H17" s="51">
        <f t="shared" si="2"/>
        <v>33.87872954764196</v>
      </c>
      <c r="I17" s="51">
        <f t="shared" si="3"/>
        <v>425.86655374750472</v>
      </c>
      <c r="J17" s="64">
        <v>1</v>
      </c>
      <c r="K17" s="66">
        <v>405</v>
      </c>
      <c r="L17" s="51">
        <f t="shared" si="4"/>
        <v>42.94803817603394</v>
      </c>
      <c r="M17" s="51">
        <f t="shared" si="5"/>
        <v>473.69529111792087</v>
      </c>
      <c r="N17" s="64">
        <v>1</v>
      </c>
      <c r="O17" s="53"/>
    </row>
    <row r="18" spans="1:15" ht="25.5">
      <c r="A18" s="92" t="s">
        <v>19</v>
      </c>
      <c r="B18" s="91" t="s">
        <v>61</v>
      </c>
      <c r="C18" s="65">
        <v>79</v>
      </c>
      <c r="D18" s="51">
        <f t="shared" si="0"/>
        <v>3.9858728557013121</v>
      </c>
      <c r="E18" s="51">
        <f t="shared" si="1"/>
        <v>46.981023234792126</v>
      </c>
      <c r="F18" s="64">
        <v>6</v>
      </c>
      <c r="G18" s="65">
        <v>48</v>
      </c>
      <c r="H18" s="51">
        <f t="shared" si="2"/>
        <v>4.6198267564966313</v>
      </c>
      <c r="I18" s="51">
        <f t="shared" si="3"/>
        <v>58.072711874659724</v>
      </c>
      <c r="J18" s="64">
        <v>6</v>
      </c>
      <c r="K18" s="66">
        <v>31</v>
      </c>
      <c r="L18" s="51">
        <f t="shared" si="4"/>
        <v>3.2873806998939554</v>
      </c>
      <c r="M18" s="51">
        <f t="shared" si="5"/>
        <v>36.258158085569256</v>
      </c>
      <c r="N18" s="64">
        <v>7</v>
      </c>
      <c r="O18" s="53"/>
    </row>
    <row r="19" spans="1:15" ht="25.5">
      <c r="A19" s="92" t="s">
        <v>20</v>
      </c>
      <c r="B19" s="91" t="s">
        <v>67</v>
      </c>
      <c r="C19" s="65">
        <v>104</v>
      </c>
      <c r="D19" s="51">
        <f t="shared" si="0"/>
        <v>5.2472250252270429</v>
      </c>
      <c r="E19" s="51">
        <f t="shared" si="1"/>
        <v>61.848435650865582</v>
      </c>
      <c r="F19" s="64">
        <v>5</v>
      </c>
      <c r="G19" s="65">
        <v>60</v>
      </c>
      <c r="H19" s="51">
        <f t="shared" si="2"/>
        <v>5.7747834456207885</v>
      </c>
      <c r="I19" s="51">
        <f t="shared" si="3"/>
        <v>72.590889843324675</v>
      </c>
      <c r="J19" s="64">
        <v>5</v>
      </c>
      <c r="K19" s="66">
        <v>44</v>
      </c>
      <c r="L19" s="51">
        <f t="shared" si="4"/>
        <v>4.6659597030752922</v>
      </c>
      <c r="M19" s="51">
        <f t="shared" si="5"/>
        <v>51.463192121453126</v>
      </c>
      <c r="N19" s="64">
        <v>5</v>
      </c>
      <c r="O19" s="53"/>
    </row>
    <row r="20" spans="1:15" ht="25.5">
      <c r="A20" s="92" t="s">
        <v>21</v>
      </c>
      <c r="B20" s="91" t="s">
        <v>62</v>
      </c>
      <c r="C20" s="65">
        <v>0</v>
      </c>
      <c r="D20" s="51">
        <f t="shared" si="0"/>
        <v>0</v>
      </c>
      <c r="E20" s="51">
        <f t="shared" si="1"/>
        <v>0</v>
      </c>
      <c r="F20" s="64">
        <v>0</v>
      </c>
      <c r="G20" s="65">
        <v>0</v>
      </c>
      <c r="H20" s="51">
        <f t="shared" si="2"/>
        <v>0</v>
      </c>
      <c r="I20" s="51">
        <f t="shared" si="3"/>
        <v>0</v>
      </c>
      <c r="J20" s="64">
        <v>0</v>
      </c>
      <c r="K20" s="66">
        <v>0</v>
      </c>
      <c r="L20" s="51">
        <f t="shared" si="4"/>
        <v>0</v>
      </c>
      <c r="M20" s="51">
        <f t="shared" si="5"/>
        <v>0</v>
      </c>
      <c r="N20" s="64">
        <v>0</v>
      </c>
      <c r="O20" s="53"/>
    </row>
    <row r="21" spans="1:15" ht="38.25">
      <c r="A21" s="92" t="s">
        <v>22</v>
      </c>
      <c r="B21" s="91" t="s">
        <v>63</v>
      </c>
      <c r="C21" s="65">
        <v>7</v>
      </c>
      <c r="D21" s="51">
        <f t="shared" si="0"/>
        <v>0.35317860746720486</v>
      </c>
      <c r="E21" s="51">
        <f t="shared" si="1"/>
        <v>4.1628754765005676</v>
      </c>
      <c r="F21" s="64">
        <v>12</v>
      </c>
      <c r="G21" s="65">
        <v>3</v>
      </c>
      <c r="H21" s="51">
        <f t="shared" si="2"/>
        <v>0.28873917228103946</v>
      </c>
      <c r="I21" s="51">
        <f t="shared" si="3"/>
        <v>3.6295444921662328</v>
      </c>
      <c r="J21" s="64">
        <v>12</v>
      </c>
      <c r="K21" s="66">
        <v>4</v>
      </c>
      <c r="L21" s="51">
        <f t="shared" si="4"/>
        <v>0.42417815482502658</v>
      </c>
      <c r="M21" s="51">
        <f t="shared" si="5"/>
        <v>4.6784720110411939</v>
      </c>
      <c r="N21" s="64">
        <v>11</v>
      </c>
      <c r="O21" s="53"/>
    </row>
    <row r="22" spans="1:15" ht="25.5">
      <c r="A22" s="92" t="s">
        <v>23</v>
      </c>
      <c r="B22" s="91" t="s">
        <v>64</v>
      </c>
      <c r="C22" s="65">
        <v>49</v>
      </c>
      <c r="D22" s="51">
        <f t="shared" si="0"/>
        <v>2.4722502522704337</v>
      </c>
      <c r="E22" s="51">
        <f t="shared" si="1"/>
        <v>29.140128335503977</v>
      </c>
      <c r="F22" s="64">
        <v>9</v>
      </c>
      <c r="G22" s="65">
        <v>27</v>
      </c>
      <c r="H22" s="51">
        <f t="shared" si="2"/>
        <v>2.598652550529355</v>
      </c>
      <c r="I22" s="51">
        <f t="shared" si="3"/>
        <v>32.665900429496098</v>
      </c>
      <c r="J22" s="64">
        <v>7</v>
      </c>
      <c r="K22" s="66">
        <v>22</v>
      </c>
      <c r="L22" s="51">
        <f t="shared" si="4"/>
        <v>2.3329798515376461</v>
      </c>
      <c r="M22" s="51">
        <f t="shared" si="5"/>
        <v>25.731596060726563</v>
      </c>
      <c r="N22" s="64">
        <v>10</v>
      </c>
      <c r="O22" s="53"/>
    </row>
    <row r="23" spans="1:15" ht="25.5">
      <c r="A23" s="92" t="s">
        <v>24</v>
      </c>
      <c r="B23" s="91" t="s">
        <v>65</v>
      </c>
      <c r="C23" s="65">
        <v>0</v>
      </c>
      <c r="D23" s="51">
        <f t="shared" si="0"/>
        <v>0</v>
      </c>
      <c r="E23" s="51">
        <f t="shared" si="1"/>
        <v>0</v>
      </c>
      <c r="F23" s="64">
        <v>0</v>
      </c>
      <c r="G23" s="65">
        <v>0</v>
      </c>
      <c r="H23" s="51">
        <f t="shared" si="2"/>
        <v>0</v>
      </c>
      <c r="I23" s="51">
        <f t="shared" si="3"/>
        <v>0</v>
      </c>
      <c r="J23" s="64">
        <v>0</v>
      </c>
      <c r="K23" s="66">
        <v>0</v>
      </c>
      <c r="L23" s="51">
        <f t="shared" si="4"/>
        <v>0</v>
      </c>
      <c r="M23" s="51">
        <f t="shared" si="5"/>
        <v>0</v>
      </c>
      <c r="N23" s="64">
        <v>0</v>
      </c>
      <c r="O23" s="53"/>
    </row>
    <row r="24" spans="1:15" ht="25.5">
      <c r="A24" s="92" t="s">
        <v>25</v>
      </c>
      <c r="B24" s="91" t="s">
        <v>66</v>
      </c>
      <c r="C24" s="65">
        <v>3</v>
      </c>
      <c r="D24" s="51">
        <f t="shared" si="0"/>
        <v>0.15136226034308778</v>
      </c>
      <c r="E24" s="51">
        <f t="shared" si="1"/>
        <v>1.7840894899288149</v>
      </c>
      <c r="F24" s="64">
        <v>14</v>
      </c>
      <c r="G24" s="65">
        <v>1</v>
      </c>
      <c r="H24" s="51">
        <f t="shared" si="2"/>
        <v>9.6246390760346495E-2</v>
      </c>
      <c r="I24" s="51">
        <f t="shared" si="3"/>
        <v>1.2098481640554111</v>
      </c>
      <c r="J24" s="64">
        <v>13</v>
      </c>
      <c r="K24" s="66">
        <v>2</v>
      </c>
      <c r="L24" s="51">
        <f t="shared" si="4"/>
        <v>0.21208907741251329</v>
      </c>
      <c r="M24" s="51">
        <f t="shared" si="5"/>
        <v>2.339236005520597</v>
      </c>
      <c r="N24" s="64">
        <v>13</v>
      </c>
      <c r="O24" s="53"/>
    </row>
    <row r="25" spans="1:15" ht="38.25">
      <c r="A25" s="92" t="s">
        <v>26</v>
      </c>
      <c r="B25" s="91" t="s">
        <v>68</v>
      </c>
      <c r="C25" s="65">
        <v>8</v>
      </c>
      <c r="D25" s="51">
        <f t="shared" si="0"/>
        <v>0.40363269424823411</v>
      </c>
      <c r="E25" s="51">
        <f t="shared" si="1"/>
        <v>4.7575719731435058</v>
      </c>
      <c r="F25" s="64">
        <v>11</v>
      </c>
      <c r="G25" s="65">
        <v>5</v>
      </c>
      <c r="H25" s="51">
        <f t="shared" si="2"/>
        <v>0.48123195380173239</v>
      </c>
      <c r="I25" s="51">
        <f t="shared" si="3"/>
        <v>6.0492408202770553</v>
      </c>
      <c r="J25" s="64">
        <v>10</v>
      </c>
      <c r="K25" s="66">
        <v>3</v>
      </c>
      <c r="L25" s="51">
        <f t="shared" si="4"/>
        <v>0.31813361611876989</v>
      </c>
      <c r="M25" s="51">
        <f t="shared" si="5"/>
        <v>3.5088540082808954</v>
      </c>
      <c r="N25" s="64">
        <v>12</v>
      </c>
      <c r="O25" s="53"/>
    </row>
    <row r="26" spans="1:15" ht="38.25">
      <c r="A26" s="92" t="s">
        <v>27</v>
      </c>
      <c r="B26" s="91" t="s">
        <v>69</v>
      </c>
      <c r="C26" s="65">
        <v>36</v>
      </c>
      <c r="D26" s="51">
        <f t="shared" si="0"/>
        <v>1.8163471241170535</v>
      </c>
      <c r="E26" s="51">
        <f t="shared" si="1"/>
        <v>21.40907387914578</v>
      </c>
      <c r="F26" s="64">
        <v>10</v>
      </c>
      <c r="G26" s="65">
        <v>10</v>
      </c>
      <c r="H26" s="51">
        <f t="shared" si="2"/>
        <v>0.96246390760346479</v>
      </c>
      <c r="I26" s="51">
        <f t="shared" si="3"/>
        <v>12.098481640554111</v>
      </c>
      <c r="J26" s="64">
        <v>9</v>
      </c>
      <c r="K26" s="66">
        <v>26</v>
      </c>
      <c r="L26" s="51">
        <f t="shared" si="4"/>
        <v>2.7571580063626722</v>
      </c>
      <c r="M26" s="51">
        <f t="shared" si="5"/>
        <v>30.410068071767761</v>
      </c>
      <c r="N26" s="64">
        <v>9</v>
      </c>
      <c r="O26" s="53"/>
    </row>
    <row r="27" spans="1:15" ht="38.25">
      <c r="A27" s="92" t="s">
        <v>28</v>
      </c>
      <c r="B27" s="91" t="s">
        <v>70</v>
      </c>
      <c r="C27" s="65">
        <v>116</v>
      </c>
      <c r="D27" s="51">
        <f t="shared" si="0"/>
        <v>5.8526740665993948</v>
      </c>
      <c r="E27" s="51">
        <f t="shared" si="1"/>
        <v>68.984793610580837</v>
      </c>
      <c r="F27" s="64">
        <v>4</v>
      </c>
      <c r="G27" s="65">
        <v>71</v>
      </c>
      <c r="H27" s="51">
        <f t="shared" si="2"/>
        <v>6.8334937439846009</v>
      </c>
      <c r="I27" s="51">
        <f t="shared" si="3"/>
        <v>85.899219647934189</v>
      </c>
      <c r="J27" s="64">
        <v>3</v>
      </c>
      <c r="K27" s="66">
        <v>45</v>
      </c>
      <c r="L27" s="51">
        <f t="shared" si="4"/>
        <v>4.7720042417815485</v>
      </c>
      <c r="M27" s="51">
        <f t="shared" si="5"/>
        <v>52.632810124213428</v>
      </c>
      <c r="N27" s="64">
        <v>4</v>
      </c>
      <c r="O27" s="53"/>
    </row>
    <row r="28" spans="1:15">
      <c r="A28" s="71" t="s">
        <v>34</v>
      </c>
      <c r="B28" s="82"/>
      <c r="C28" s="102">
        <f>SUM(C9:C27)</f>
        <v>1982</v>
      </c>
      <c r="D28" s="103">
        <f>SUM(C28/C28*100)</f>
        <v>100</v>
      </c>
      <c r="E28" s="104">
        <f>SUM(C28/C29*100000)</f>
        <v>1178.6884563463036</v>
      </c>
      <c r="F28" s="105"/>
      <c r="G28" s="102">
        <f>SUM(G9:G27)</f>
        <v>1039</v>
      </c>
      <c r="H28" s="103">
        <f>SUM(G28/G28*100)</f>
        <v>100</v>
      </c>
      <c r="I28" s="104">
        <f>SUM(G28/G29*100000)</f>
        <v>1257.0322424535721</v>
      </c>
      <c r="J28" s="105"/>
      <c r="K28" s="102">
        <f>SUM(K9:K27)</f>
        <v>943</v>
      </c>
      <c r="L28" s="103">
        <f>SUM(K28/K28*100)</f>
        <v>100</v>
      </c>
      <c r="M28" s="104">
        <f>SUM(K28/K29*100000)</f>
        <v>1102.9497766029615</v>
      </c>
      <c r="N28" s="105"/>
    </row>
    <row r="29" spans="1:15">
      <c r="B29" s="12" t="s">
        <v>51</v>
      </c>
      <c r="C29" s="40">
        <v>168153</v>
      </c>
      <c r="G29" s="40">
        <v>82655</v>
      </c>
      <c r="K29" s="41">
        <v>85498</v>
      </c>
    </row>
    <row r="31" spans="1:15">
      <c r="B31" s="12"/>
      <c r="C31" s="101"/>
      <c r="D31" s="109"/>
      <c r="E31" s="109"/>
      <c r="G31" s="101"/>
      <c r="H31" s="109"/>
      <c r="I31" s="109"/>
      <c r="K31" s="101"/>
      <c r="L31" s="109"/>
      <c r="M31" s="109"/>
    </row>
    <row r="32" spans="1:15" ht="15">
      <c r="B32" s="21"/>
      <c r="C32" s="133"/>
      <c r="D32" s="25"/>
      <c r="E32" s="31"/>
      <c r="G32" s="133"/>
      <c r="K32" s="133"/>
    </row>
    <row r="34" spans="3:11">
      <c r="C34" s="36"/>
      <c r="D34" s="23"/>
      <c r="E34" s="30"/>
      <c r="F34" s="32"/>
      <c r="G34" s="23"/>
      <c r="H34" s="23"/>
      <c r="I34" s="30"/>
      <c r="J34" s="32"/>
      <c r="K34" s="23"/>
    </row>
    <row r="35" spans="3:11" ht="15">
      <c r="C35" s="133"/>
    </row>
    <row r="36" spans="3:11" ht="15">
      <c r="C36" s="133"/>
    </row>
    <row r="37" spans="3:11" ht="15">
      <c r="C37" s="133"/>
    </row>
    <row r="38" spans="3:11">
      <c r="C38" s="38"/>
    </row>
    <row r="39" spans="3:11">
      <c r="C39" s="38"/>
    </row>
    <row r="40" spans="3:11">
      <c r="C40" s="38"/>
    </row>
    <row r="41" spans="3:11">
      <c r="C41" s="27"/>
      <c r="D41" s="28"/>
      <c r="E41" s="28"/>
    </row>
    <row r="42" spans="3:11" ht="15">
      <c r="C42" s="133"/>
      <c r="D42" s="134"/>
    </row>
    <row r="43" spans="3:11" ht="15">
      <c r="C43" s="133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37"/>
    <col min="4" max="4" width="7.42578125" customWidth="1"/>
    <col min="5" max="5" width="9.140625" style="11"/>
    <col min="6" max="6" width="5.42578125" style="5" bestFit="1" customWidth="1"/>
    <col min="7" max="7" width="9.140625" style="8"/>
    <col min="8" max="8" width="6.42578125" customWidth="1"/>
    <col min="9" max="9" width="9.140625" style="11"/>
    <col min="10" max="10" width="5.42578125" style="5" bestFit="1" customWidth="1"/>
    <col min="11" max="11" width="7.5703125" style="8" bestFit="1" customWidth="1"/>
    <col min="12" max="12" width="8" customWidth="1"/>
    <col min="13" max="13" width="9.140625" style="11"/>
    <col min="14" max="14" width="5.42578125" style="5" bestFit="1" customWidth="1"/>
    <col min="15" max="16384" width="9.140625" style="11"/>
  </cols>
  <sheetData>
    <row r="1" spans="1:14">
      <c r="A1" s="26" t="s">
        <v>45</v>
      </c>
      <c r="B1" s="7"/>
      <c r="C1" s="33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4" s="22" customFormat="1">
      <c r="A2" s="2"/>
      <c r="B2" s="39"/>
      <c r="C2" s="173" t="s">
        <v>0</v>
      </c>
      <c r="D2" s="173"/>
      <c r="E2" s="173"/>
      <c r="F2" s="174"/>
      <c r="G2" s="172" t="s">
        <v>29</v>
      </c>
      <c r="H2" s="173"/>
      <c r="I2" s="173"/>
      <c r="J2" s="174"/>
      <c r="K2" s="172" t="s">
        <v>30</v>
      </c>
      <c r="L2" s="173"/>
      <c r="M2" s="173"/>
      <c r="N2" s="174"/>
    </row>
    <row r="3" spans="1:14" s="22" customFormat="1">
      <c r="A3" s="2"/>
      <c r="B3" s="2"/>
      <c r="C3" s="34"/>
      <c r="D3" s="13"/>
      <c r="E3" s="18" t="s">
        <v>2</v>
      </c>
      <c r="F3" s="14"/>
      <c r="G3" s="13"/>
      <c r="H3" s="13"/>
      <c r="I3" s="18" t="s">
        <v>2</v>
      </c>
      <c r="J3" s="14"/>
      <c r="K3" s="13"/>
      <c r="L3" s="13"/>
      <c r="M3" s="18" t="s">
        <v>2</v>
      </c>
      <c r="N3" s="4"/>
    </row>
    <row r="4" spans="1:14" s="22" customFormat="1">
      <c r="A4" s="2" t="s">
        <v>3</v>
      </c>
      <c r="B4" s="2"/>
      <c r="C4" s="34" t="s">
        <v>1</v>
      </c>
      <c r="D4" s="13" t="s">
        <v>4</v>
      </c>
      <c r="E4" s="19">
        <v>100000</v>
      </c>
      <c r="F4" s="15" t="s">
        <v>33</v>
      </c>
      <c r="G4" s="13" t="s">
        <v>1</v>
      </c>
      <c r="H4" s="13" t="s">
        <v>4</v>
      </c>
      <c r="I4" s="19">
        <v>100000</v>
      </c>
      <c r="J4" s="15" t="s">
        <v>33</v>
      </c>
      <c r="K4" s="13" t="s">
        <v>1</v>
      </c>
      <c r="L4" s="13" t="s">
        <v>4</v>
      </c>
      <c r="M4" s="19">
        <v>100000</v>
      </c>
      <c r="N4" s="14" t="s">
        <v>33</v>
      </c>
    </row>
    <row r="5" spans="1:14" s="22" customFormat="1">
      <c r="A5" s="2"/>
      <c r="B5" s="2"/>
      <c r="C5" s="34"/>
      <c r="D5" s="13"/>
      <c r="E5" s="18" t="s">
        <v>5</v>
      </c>
      <c r="F5" s="14"/>
      <c r="G5" s="13"/>
      <c r="H5" s="13"/>
      <c r="I5" s="18" t="s">
        <v>5</v>
      </c>
      <c r="J5" s="14"/>
      <c r="K5" s="13"/>
      <c r="L5" s="13"/>
      <c r="M5" s="18" t="s">
        <v>5</v>
      </c>
      <c r="N5" s="4"/>
    </row>
    <row r="6" spans="1:14" s="22" customFormat="1">
      <c r="A6" s="2"/>
      <c r="B6" s="2"/>
      <c r="C6" s="34"/>
      <c r="D6" s="13"/>
      <c r="E6" s="18" t="s">
        <v>7</v>
      </c>
      <c r="F6" s="14"/>
      <c r="G6" s="13"/>
      <c r="H6" s="13"/>
      <c r="I6" s="18" t="s">
        <v>7</v>
      </c>
      <c r="J6" s="14"/>
      <c r="K6" s="13"/>
      <c r="L6" s="13"/>
      <c r="M6" s="18" t="s">
        <v>7</v>
      </c>
      <c r="N6" s="4"/>
    </row>
    <row r="7" spans="1:14" s="22" customFormat="1">
      <c r="A7" s="2" t="s">
        <v>8</v>
      </c>
      <c r="B7" s="2"/>
      <c r="C7" s="34" t="s">
        <v>6</v>
      </c>
      <c r="D7" s="13" t="s">
        <v>4</v>
      </c>
      <c r="E7" s="19">
        <v>100000</v>
      </c>
      <c r="F7" s="15"/>
      <c r="G7" s="13" t="s">
        <v>6</v>
      </c>
      <c r="H7" s="13" t="s">
        <v>4</v>
      </c>
      <c r="I7" s="19">
        <v>100000</v>
      </c>
      <c r="J7" s="15"/>
      <c r="K7" s="13" t="s">
        <v>6</v>
      </c>
      <c r="L7" s="13" t="s">
        <v>4</v>
      </c>
      <c r="M7" s="19">
        <v>100000</v>
      </c>
      <c r="N7" s="4"/>
    </row>
    <row r="8" spans="1:14" s="22" customFormat="1">
      <c r="A8" s="3"/>
      <c r="B8" s="3"/>
      <c r="C8" s="35"/>
      <c r="D8" s="16"/>
      <c r="E8" s="16" t="s">
        <v>9</v>
      </c>
      <c r="F8" s="17"/>
      <c r="G8" s="16"/>
      <c r="H8" s="16"/>
      <c r="I8" s="16" t="s">
        <v>9</v>
      </c>
      <c r="J8" s="17"/>
      <c r="K8" s="16"/>
      <c r="L8" s="16"/>
      <c r="M8" s="16" t="s">
        <v>9</v>
      </c>
      <c r="N8" s="4"/>
    </row>
    <row r="9" spans="1:14" ht="25.5">
      <c r="A9" s="100" t="s">
        <v>10</v>
      </c>
      <c r="B9" s="80" t="s">
        <v>71</v>
      </c>
      <c r="C9" s="95">
        <v>19</v>
      </c>
      <c r="D9" s="51">
        <f t="shared" ref="D9:D27" si="0">SUM(C9/C$28*100)</f>
        <v>0.48893463715903246</v>
      </c>
      <c r="E9" s="51">
        <f t="shared" ref="E9:E27" si="1">SUM(C9/C$29*100000)</f>
        <v>6.8535892968578107</v>
      </c>
      <c r="F9" s="64">
        <v>11</v>
      </c>
      <c r="G9" s="65">
        <v>9</v>
      </c>
      <c r="H9" s="51">
        <f t="shared" ref="H9:H27" si="2">SUM(G9/G$28*100)</f>
        <v>0.48833423765599565</v>
      </c>
      <c r="I9" s="51">
        <f t="shared" ref="I9:I27" si="3">SUM(G9/G$29*100000)</f>
        <v>6.7386958377322035</v>
      </c>
      <c r="J9" s="64">
        <v>11</v>
      </c>
      <c r="K9" s="66">
        <v>10</v>
      </c>
      <c r="L9" s="51">
        <f t="shared" ref="L9:L27" si="4">SUM(K9/K$28*100)</f>
        <v>0.48947626040137049</v>
      </c>
      <c r="M9" s="51">
        <f t="shared" ref="M9:M27" si="5">SUM(K9/K$29*100000)</f>
        <v>6.9603953504559062</v>
      </c>
      <c r="N9" s="64">
        <v>11</v>
      </c>
    </row>
    <row r="10" spans="1:14">
      <c r="A10" s="100" t="s">
        <v>11</v>
      </c>
      <c r="B10" s="80" t="s">
        <v>12</v>
      </c>
      <c r="C10" s="65">
        <v>967</v>
      </c>
      <c r="D10" s="51">
        <f t="shared" si="0"/>
        <v>24.884199691199179</v>
      </c>
      <c r="E10" s="51">
        <f t="shared" si="1"/>
        <v>348.81162368744748</v>
      </c>
      <c r="F10" s="64">
        <v>2</v>
      </c>
      <c r="G10" s="65">
        <v>568</v>
      </c>
      <c r="H10" s="51">
        <f t="shared" si="2"/>
        <v>30.819316332067281</v>
      </c>
      <c r="I10" s="51">
        <f t="shared" si="3"/>
        <v>425.28658175909914</v>
      </c>
      <c r="J10" s="64">
        <v>2</v>
      </c>
      <c r="K10" s="66">
        <v>399</v>
      </c>
      <c r="L10" s="51">
        <f t="shared" si="4"/>
        <v>19.530102790014684</v>
      </c>
      <c r="M10" s="51">
        <f t="shared" si="5"/>
        <v>277.71977448319063</v>
      </c>
      <c r="N10" s="64">
        <v>2</v>
      </c>
    </row>
    <row r="11" spans="1:14" ht="51">
      <c r="A11" s="100" t="s">
        <v>13</v>
      </c>
      <c r="B11" s="80" t="s">
        <v>54</v>
      </c>
      <c r="C11" s="95">
        <v>5</v>
      </c>
      <c r="D11" s="51">
        <f t="shared" si="0"/>
        <v>0.12866700977869275</v>
      </c>
      <c r="E11" s="51">
        <f t="shared" si="1"/>
        <v>1.803576130752055</v>
      </c>
      <c r="F11" s="64">
        <v>14</v>
      </c>
      <c r="G11" s="95">
        <v>1</v>
      </c>
      <c r="H11" s="51">
        <f t="shared" si="2"/>
        <v>5.4259359739555077E-2</v>
      </c>
      <c r="I11" s="51">
        <f t="shared" si="3"/>
        <v>0.74874398197024494</v>
      </c>
      <c r="J11" s="64">
        <v>14</v>
      </c>
      <c r="K11" s="95">
        <v>4</v>
      </c>
      <c r="L11" s="51">
        <f t="shared" si="4"/>
        <v>0.19579050416054822</v>
      </c>
      <c r="M11" s="51">
        <f t="shared" si="5"/>
        <v>2.7841581401823623</v>
      </c>
      <c r="N11" s="64">
        <v>13</v>
      </c>
    </row>
    <row r="12" spans="1:14" ht="25.5">
      <c r="A12" s="100" t="s">
        <v>14</v>
      </c>
      <c r="B12" s="80" t="s">
        <v>55</v>
      </c>
      <c r="C12" s="95">
        <v>194</v>
      </c>
      <c r="D12" s="51">
        <f t="shared" si="0"/>
        <v>4.9922799794132784</v>
      </c>
      <c r="E12" s="51">
        <f t="shared" si="1"/>
        <v>69.978753873179741</v>
      </c>
      <c r="F12" s="64">
        <v>4</v>
      </c>
      <c r="G12" s="95">
        <v>68</v>
      </c>
      <c r="H12" s="51">
        <f t="shared" si="2"/>
        <v>3.6896364622897448</v>
      </c>
      <c r="I12" s="51">
        <f t="shared" si="3"/>
        <v>50.914590773976649</v>
      </c>
      <c r="J12" s="64">
        <v>6</v>
      </c>
      <c r="K12" s="95">
        <v>126</v>
      </c>
      <c r="L12" s="51">
        <f t="shared" si="4"/>
        <v>6.1674008810572687</v>
      </c>
      <c r="M12" s="51">
        <f t="shared" si="5"/>
        <v>87.700981415744408</v>
      </c>
      <c r="N12" s="64">
        <v>3</v>
      </c>
    </row>
    <row r="13" spans="1:14" ht="25.5">
      <c r="A13" s="100" t="s">
        <v>15</v>
      </c>
      <c r="B13" s="80" t="s">
        <v>72</v>
      </c>
      <c r="C13" s="95">
        <v>123</v>
      </c>
      <c r="D13" s="51">
        <f t="shared" si="0"/>
        <v>3.1652084405558418</v>
      </c>
      <c r="E13" s="51">
        <f t="shared" si="1"/>
        <v>44.367972816500554</v>
      </c>
      <c r="F13" s="64">
        <v>7</v>
      </c>
      <c r="G13" s="95">
        <v>50</v>
      </c>
      <c r="H13" s="51">
        <f t="shared" si="2"/>
        <v>2.7129679869777537</v>
      </c>
      <c r="I13" s="51">
        <f t="shared" si="3"/>
        <v>37.437199098512245</v>
      </c>
      <c r="J13" s="64">
        <v>7</v>
      </c>
      <c r="K13" s="95">
        <v>73</v>
      </c>
      <c r="L13" s="51">
        <f t="shared" si="4"/>
        <v>3.5731767009300053</v>
      </c>
      <c r="M13" s="51">
        <f t="shared" si="5"/>
        <v>50.810886058328116</v>
      </c>
      <c r="N13" s="64">
        <v>6</v>
      </c>
    </row>
    <row r="14" spans="1:14" ht="25.5">
      <c r="A14" s="100" t="s">
        <v>16</v>
      </c>
      <c r="B14" s="80" t="s">
        <v>56</v>
      </c>
      <c r="C14" s="95">
        <v>99</v>
      </c>
      <c r="D14" s="51">
        <f t="shared" si="0"/>
        <v>2.5476067936181161</v>
      </c>
      <c r="E14" s="51">
        <f t="shared" si="1"/>
        <v>35.710807388890693</v>
      </c>
      <c r="F14" s="64">
        <v>8</v>
      </c>
      <c r="G14" s="95">
        <v>33</v>
      </c>
      <c r="H14" s="51">
        <f t="shared" si="2"/>
        <v>1.7905588714053173</v>
      </c>
      <c r="I14" s="51">
        <f t="shared" si="3"/>
        <v>24.708551405018081</v>
      </c>
      <c r="J14" s="64">
        <v>8</v>
      </c>
      <c r="K14" s="95">
        <v>66</v>
      </c>
      <c r="L14" s="51">
        <f t="shared" si="4"/>
        <v>3.2305433186490458</v>
      </c>
      <c r="M14" s="51">
        <f t="shared" si="5"/>
        <v>45.938609313008982</v>
      </c>
      <c r="N14" s="64">
        <v>7</v>
      </c>
    </row>
    <row r="15" spans="1:14" ht="25.5">
      <c r="A15" s="100" t="s">
        <v>35</v>
      </c>
      <c r="B15" s="80" t="s">
        <v>58</v>
      </c>
      <c r="C15" s="95">
        <v>0</v>
      </c>
      <c r="D15" s="51">
        <f t="shared" si="0"/>
        <v>0</v>
      </c>
      <c r="E15" s="51">
        <f t="shared" si="1"/>
        <v>0</v>
      </c>
      <c r="F15" s="64">
        <v>0</v>
      </c>
      <c r="G15" s="95">
        <v>0</v>
      </c>
      <c r="H15" s="51">
        <f t="shared" si="2"/>
        <v>0</v>
      </c>
      <c r="I15" s="51">
        <f t="shared" si="3"/>
        <v>0</v>
      </c>
      <c r="J15" s="64">
        <v>0</v>
      </c>
      <c r="K15" s="95">
        <v>0</v>
      </c>
      <c r="L15" s="51">
        <f t="shared" si="4"/>
        <v>0</v>
      </c>
      <c r="M15" s="51">
        <f t="shared" si="5"/>
        <v>0</v>
      </c>
      <c r="N15" s="64">
        <v>0</v>
      </c>
    </row>
    <row r="16" spans="1:14" ht="25.5">
      <c r="A16" s="100" t="s">
        <v>17</v>
      </c>
      <c r="B16" s="80" t="s">
        <v>59</v>
      </c>
      <c r="C16" s="95">
        <v>0</v>
      </c>
      <c r="D16" s="51">
        <f t="shared" si="0"/>
        <v>0</v>
      </c>
      <c r="E16" s="51">
        <f t="shared" si="1"/>
        <v>0</v>
      </c>
      <c r="F16" s="64">
        <v>0</v>
      </c>
      <c r="G16" s="95">
        <v>0</v>
      </c>
      <c r="H16" s="51">
        <f t="shared" si="2"/>
        <v>0</v>
      </c>
      <c r="I16" s="51">
        <f t="shared" si="3"/>
        <v>0</v>
      </c>
      <c r="J16" s="64">
        <v>0</v>
      </c>
      <c r="K16" s="95">
        <v>0</v>
      </c>
      <c r="L16" s="51">
        <f t="shared" si="4"/>
        <v>0</v>
      </c>
      <c r="M16" s="51">
        <f t="shared" si="5"/>
        <v>0</v>
      </c>
      <c r="N16" s="64">
        <v>0</v>
      </c>
    </row>
    <row r="17" spans="1:14" ht="25.5">
      <c r="A17" s="100" t="s">
        <v>18</v>
      </c>
      <c r="B17" s="80" t="s">
        <v>60</v>
      </c>
      <c r="C17" s="95">
        <v>1820</v>
      </c>
      <c r="D17" s="51">
        <f t="shared" si="0"/>
        <v>46.834791559444163</v>
      </c>
      <c r="E17" s="51">
        <f t="shared" si="1"/>
        <v>656.50171159374815</v>
      </c>
      <c r="F17" s="64">
        <v>1</v>
      </c>
      <c r="G17" s="95">
        <v>765</v>
      </c>
      <c r="H17" s="51">
        <f t="shared" si="2"/>
        <v>41.508410200759634</v>
      </c>
      <c r="I17" s="51">
        <f t="shared" si="3"/>
        <v>572.78914620723742</v>
      </c>
      <c r="J17" s="64">
        <v>1</v>
      </c>
      <c r="K17" s="95">
        <v>1055</v>
      </c>
      <c r="L17" s="51">
        <f t="shared" si="4"/>
        <v>51.639745472344586</v>
      </c>
      <c r="M17" s="51">
        <f t="shared" si="5"/>
        <v>734.32170947309805</v>
      </c>
      <c r="N17" s="64">
        <v>1</v>
      </c>
    </row>
    <row r="18" spans="1:14" ht="25.5">
      <c r="A18" s="100" t="s">
        <v>19</v>
      </c>
      <c r="B18" s="80" t="s">
        <v>61</v>
      </c>
      <c r="C18" s="95">
        <v>126</v>
      </c>
      <c r="D18" s="51">
        <f t="shared" si="0"/>
        <v>3.242408646423057</v>
      </c>
      <c r="E18" s="51">
        <f t="shared" si="1"/>
        <v>45.450118494951788</v>
      </c>
      <c r="F18" s="64">
        <v>6</v>
      </c>
      <c r="G18" s="95">
        <v>73</v>
      </c>
      <c r="H18" s="51">
        <f t="shared" si="2"/>
        <v>3.9609332609875203</v>
      </c>
      <c r="I18" s="51">
        <f t="shared" si="3"/>
        <v>54.658310683827878</v>
      </c>
      <c r="J18" s="64">
        <v>5</v>
      </c>
      <c r="K18" s="95">
        <v>53</v>
      </c>
      <c r="L18" s="51">
        <f t="shared" si="4"/>
        <v>2.5942241801272639</v>
      </c>
      <c r="M18" s="51">
        <f t="shared" si="5"/>
        <v>36.8900953574163</v>
      </c>
      <c r="N18" s="64">
        <v>8</v>
      </c>
    </row>
    <row r="19" spans="1:14" ht="25.5">
      <c r="A19" s="100" t="s">
        <v>20</v>
      </c>
      <c r="B19" s="80" t="s">
        <v>67</v>
      </c>
      <c r="C19" s="95">
        <v>175</v>
      </c>
      <c r="D19" s="51">
        <f t="shared" si="0"/>
        <v>4.5033453422542458</v>
      </c>
      <c r="E19" s="51">
        <f t="shared" si="1"/>
        <v>63.125164576321936</v>
      </c>
      <c r="F19" s="64">
        <v>5</v>
      </c>
      <c r="G19" s="95">
        <v>98</v>
      </c>
      <c r="H19" s="51">
        <f t="shared" si="2"/>
        <v>5.3174172544763971</v>
      </c>
      <c r="I19" s="51">
        <f t="shared" si="3"/>
        <v>73.376910233084004</v>
      </c>
      <c r="J19" s="64">
        <v>4</v>
      </c>
      <c r="K19" s="95">
        <v>77</v>
      </c>
      <c r="L19" s="51">
        <f t="shared" si="4"/>
        <v>3.7689672050905529</v>
      </c>
      <c r="M19" s="51">
        <f t="shared" si="5"/>
        <v>53.595044198510479</v>
      </c>
      <c r="N19" s="64">
        <v>5</v>
      </c>
    </row>
    <row r="20" spans="1:14" ht="25.5">
      <c r="A20" s="100" t="s">
        <v>21</v>
      </c>
      <c r="B20" s="80" t="s">
        <v>62</v>
      </c>
      <c r="C20" s="95">
        <v>0</v>
      </c>
      <c r="D20" s="51">
        <f t="shared" si="0"/>
        <v>0</v>
      </c>
      <c r="E20" s="51">
        <f t="shared" si="1"/>
        <v>0</v>
      </c>
      <c r="F20" s="64">
        <v>0</v>
      </c>
      <c r="G20" s="95">
        <v>0</v>
      </c>
      <c r="H20" s="51">
        <f t="shared" si="2"/>
        <v>0</v>
      </c>
      <c r="I20" s="51">
        <f t="shared" si="3"/>
        <v>0</v>
      </c>
      <c r="J20" s="64">
        <v>0</v>
      </c>
      <c r="K20" s="95">
        <v>0</v>
      </c>
      <c r="L20" s="51">
        <f t="shared" si="4"/>
        <v>0</v>
      </c>
      <c r="M20" s="51">
        <f t="shared" si="5"/>
        <v>0</v>
      </c>
      <c r="N20" s="150">
        <v>0</v>
      </c>
    </row>
    <row r="21" spans="1:14" ht="38.25">
      <c r="A21" s="100" t="s">
        <v>22</v>
      </c>
      <c r="B21" s="80" t="s">
        <v>63</v>
      </c>
      <c r="C21" s="95">
        <v>9</v>
      </c>
      <c r="D21" s="51">
        <f t="shared" si="0"/>
        <v>0.23160061760164694</v>
      </c>
      <c r="E21" s="51">
        <f t="shared" si="1"/>
        <v>3.2464370353536993</v>
      </c>
      <c r="F21" s="64">
        <v>12</v>
      </c>
      <c r="G21" s="95">
        <v>1</v>
      </c>
      <c r="H21" s="51">
        <f t="shared" si="2"/>
        <v>5.4259359739555077E-2</v>
      </c>
      <c r="I21" s="51">
        <f t="shared" si="3"/>
        <v>0.74874398197024494</v>
      </c>
      <c r="J21" s="64">
        <v>14</v>
      </c>
      <c r="K21" s="95">
        <v>8</v>
      </c>
      <c r="L21" s="51">
        <f t="shared" si="4"/>
        <v>0.39158100832109644</v>
      </c>
      <c r="M21" s="51">
        <f t="shared" si="5"/>
        <v>5.5683162803647246</v>
      </c>
      <c r="N21" s="64">
        <v>12</v>
      </c>
    </row>
    <row r="22" spans="1:14" ht="25.5">
      <c r="A22" s="100" t="s">
        <v>23</v>
      </c>
      <c r="B22" s="80" t="s">
        <v>64</v>
      </c>
      <c r="C22" s="95">
        <v>60</v>
      </c>
      <c r="D22" s="51">
        <f t="shared" si="0"/>
        <v>1.5440041173443129</v>
      </c>
      <c r="E22" s="51">
        <f t="shared" si="1"/>
        <v>21.642913569024664</v>
      </c>
      <c r="F22" s="64">
        <v>9</v>
      </c>
      <c r="G22" s="95">
        <v>28</v>
      </c>
      <c r="H22" s="51">
        <f t="shared" si="2"/>
        <v>1.5192620727075421</v>
      </c>
      <c r="I22" s="51">
        <f t="shared" si="3"/>
        <v>20.964831495166859</v>
      </c>
      <c r="J22" s="64">
        <v>9</v>
      </c>
      <c r="K22" s="95">
        <v>32</v>
      </c>
      <c r="L22" s="51">
        <f t="shared" si="4"/>
        <v>1.5663240332843857</v>
      </c>
      <c r="M22" s="51">
        <f t="shared" si="5"/>
        <v>22.273265121458898</v>
      </c>
      <c r="N22" s="64">
        <v>9</v>
      </c>
    </row>
    <row r="23" spans="1:14" ht="25.5">
      <c r="A23" s="100" t="s">
        <v>24</v>
      </c>
      <c r="B23" s="80" t="s">
        <v>65</v>
      </c>
      <c r="C23" s="95">
        <v>0</v>
      </c>
      <c r="D23" s="51">
        <f t="shared" si="0"/>
        <v>0</v>
      </c>
      <c r="E23" s="51">
        <f t="shared" si="1"/>
        <v>0</v>
      </c>
      <c r="F23" s="64">
        <v>0</v>
      </c>
      <c r="G23" s="95">
        <v>0</v>
      </c>
      <c r="H23" s="51">
        <f t="shared" si="2"/>
        <v>0</v>
      </c>
      <c r="I23" s="51">
        <f t="shared" si="3"/>
        <v>0</v>
      </c>
      <c r="J23" s="64">
        <v>0</v>
      </c>
      <c r="K23" s="95">
        <v>0</v>
      </c>
      <c r="L23" s="51">
        <f t="shared" si="4"/>
        <v>0</v>
      </c>
      <c r="M23" s="51">
        <f t="shared" si="5"/>
        <v>0</v>
      </c>
      <c r="N23" s="64">
        <v>0</v>
      </c>
    </row>
    <row r="24" spans="1:14" ht="25.5" customHeight="1">
      <c r="A24" s="100" t="s">
        <v>25</v>
      </c>
      <c r="B24" s="80" t="s">
        <v>66</v>
      </c>
      <c r="C24" s="95">
        <v>6</v>
      </c>
      <c r="D24" s="51">
        <f t="shared" si="0"/>
        <v>0.15440041173443131</v>
      </c>
      <c r="E24" s="51">
        <f t="shared" si="1"/>
        <v>2.1642913569024662</v>
      </c>
      <c r="F24" s="64">
        <v>13</v>
      </c>
      <c r="G24" s="95">
        <v>4</v>
      </c>
      <c r="H24" s="51">
        <f t="shared" si="2"/>
        <v>0.21703743895822031</v>
      </c>
      <c r="I24" s="51">
        <f t="shared" si="3"/>
        <v>2.9949759278809798</v>
      </c>
      <c r="J24" s="64">
        <v>13</v>
      </c>
      <c r="K24" s="95">
        <v>2</v>
      </c>
      <c r="L24" s="51">
        <f t="shared" si="4"/>
        <v>9.7895252080274109E-2</v>
      </c>
      <c r="M24" s="51">
        <f t="shared" si="5"/>
        <v>1.3920790700911811</v>
      </c>
      <c r="N24" s="64">
        <v>15</v>
      </c>
    </row>
    <row r="25" spans="1:14" ht="38.25">
      <c r="A25" s="100" t="s">
        <v>26</v>
      </c>
      <c r="B25" s="80" t="s">
        <v>68</v>
      </c>
      <c r="C25" s="95">
        <v>9</v>
      </c>
      <c r="D25" s="51">
        <f t="shared" si="0"/>
        <v>0.23160061760164694</v>
      </c>
      <c r="E25" s="51">
        <f t="shared" si="1"/>
        <v>3.2464370353536993</v>
      </c>
      <c r="F25" s="64">
        <v>12</v>
      </c>
      <c r="G25" s="95">
        <v>6</v>
      </c>
      <c r="H25" s="51">
        <f t="shared" si="2"/>
        <v>0.32555615843733043</v>
      </c>
      <c r="I25" s="51">
        <f t="shared" si="3"/>
        <v>4.492463891821469</v>
      </c>
      <c r="J25" s="64">
        <v>12</v>
      </c>
      <c r="K25" s="95">
        <v>3</v>
      </c>
      <c r="L25" s="51">
        <f t="shared" si="4"/>
        <v>0.14684287812041116</v>
      </c>
      <c r="M25" s="51">
        <f t="shared" si="5"/>
        <v>2.0881186051367719</v>
      </c>
      <c r="N25" s="64">
        <v>14</v>
      </c>
    </row>
    <row r="26" spans="1:14" ht="38.25">
      <c r="A26" s="100" t="s">
        <v>27</v>
      </c>
      <c r="B26" s="80" t="s">
        <v>69</v>
      </c>
      <c r="C26" s="95">
        <v>37</v>
      </c>
      <c r="D26" s="51">
        <f t="shared" si="0"/>
        <v>0.95213587236232622</v>
      </c>
      <c r="E26" s="51">
        <f t="shared" si="1"/>
        <v>13.346463367565208</v>
      </c>
      <c r="F26" s="64">
        <v>10</v>
      </c>
      <c r="G26" s="95">
        <v>11</v>
      </c>
      <c r="H26" s="51">
        <f t="shared" si="2"/>
        <v>0.59685295713510578</v>
      </c>
      <c r="I26" s="51">
        <f t="shared" si="3"/>
        <v>8.2361838016726949</v>
      </c>
      <c r="J26" s="64">
        <v>10</v>
      </c>
      <c r="K26" s="95">
        <v>26</v>
      </c>
      <c r="L26" s="51">
        <f t="shared" si="4"/>
        <v>1.2726382770435634</v>
      </c>
      <c r="M26" s="51">
        <f t="shared" si="5"/>
        <v>18.097027911185357</v>
      </c>
      <c r="N26" s="64">
        <v>10</v>
      </c>
    </row>
    <row r="27" spans="1:14" ht="38.25">
      <c r="A27" s="100" t="s">
        <v>28</v>
      </c>
      <c r="B27" s="80" t="s">
        <v>70</v>
      </c>
      <c r="C27" s="95">
        <v>237</v>
      </c>
      <c r="D27" s="51">
        <f t="shared" si="0"/>
        <v>6.0988162635100363</v>
      </c>
      <c r="E27" s="51">
        <f t="shared" si="1"/>
        <v>85.489508597647415</v>
      </c>
      <c r="F27" s="64">
        <v>3</v>
      </c>
      <c r="G27" s="95">
        <v>128</v>
      </c>
      <c r="H27" s="51">
        <f t="shared" si="2"/>
        <v>6.9451980466630499</v>
      </c>
      <c r="I27" s="51">
        <f t="shared" si="3"/>
        <v>95.839229692191353</v>
      </c>
      <c r="J27" s="64">
        <v>3</v>
      </c>
      <c r="K27" s="95">
        <v>109</v>
      </c>
      <c r="L27" s="51">
        <f t="shared" si="4"/>
        <v>5.3352912383749391</v>
      </c>
      <c r="M27" s="51">
        <f t="shared" si="5"/>
        <v>75.86830931996937</v>
      </c>
      <c r="N27" s="64">
        <v>4</v>
      </c>
    </row>
    <row r="28" spans="1:14">
      <c r="A28" s="71" t="s">
        <v>34</v>
      </c>
      <c r="B28" s="82"/>
      <c r="C28" s="151">
        <f>SUM(C9:C27)</f>
        <v>3886</v>
      </c>
      <c r="D28" s="72">
        <f>SUM(C28/C28*100)</f>
        <v>100</v>
      </c>
      <c r="E28" s="73">
        <f>SUM(C28/C29*100000)</f>
        <v>1401.7393688204972</v>
      </c>
      <c r="F28" s="74"/>
      <c r="G28" s="151">
        <f>SUM(G9:G27)</f>
        <v>1843</v>
      </c>
      <c r="H28" s="72">
        <f>SUM(G28/G28*100)</f>
        <v>100</v>
      </c>
      <c r="I28" s="73">
        <f>SUM(G28/G29*100000)</f>
        <v>1379.9351587711612</v>
      </c>
      <c r="J28" s="74"/>
      <c r="K28" s="151">
        <f>SUM(K9:K27)</f>
        <v>2043</v>
      </c>
      <c r="L28" s="72">
        <f>SUM(K28/K28*100)</f>
        <v>100</v>
      </c>
      <c r="M28" s="73">
        <f>SUM(K28/K29*100000)</f>
        <v>1422.0087700981417</v>
      </c>
      <c r="N28" s="74"/>
    </row>
    <row r="29" spans="1:14">
      <c r="B29" s="12" t="s">
        <v>51</v>
      </c>
      <c r="C29" s="40">
        <v>277227</v>
      </c>
      <c r="G29" s="40">
        <v>133557</v>
      </c>
      <c r="K29" s="41">
        <v>143670</v>
      </c>
    </row>
    <row r="31" spans="1:14">
      <c r="B31" s="12"/>
      <c r="C31" s="42"/>
      <c r="D31" s="109"/>
      <c r="E31" s="109"/>
      <c r="G31" s="42"/>
      <c r="H31" s="109"/>
      <c r="I31" s="109"/>
      <c r="K31" s="42"/>
      <c r="L31" s="109"/>
      <c r="M31" s="109"/>
    </row>
    <row r="32" spans="1:14" ht="15">
      <c r="B32" s="21"/>
      <c r="C32" s="133"/>
      <c r="D32" s="25"/>
      <c r="E32" s="31"/>
      <c r="G32" s="133"/>
      <c r="K32" s="133"/>
    </row>
    <row r="34" spans="3:11">
      <c r="C34" s="36"/>
      <c r="D34" s="23"/>
      <c r="E34" s="30"/>
      <c r="F34" s="32"/>
      <c r="G34" s="23"/>
      <c r="H34" s="23"/>
      <c r="I34" s="30"/>
      <c r="J34" s="32"/>
      <c r="K34" s="23"/>
    </row>
    <row r="38" spans="3:11">
      <c r="C38" s="38"/>
    </row>
    <row r="39" spans="3:11">
      <c r="C39" s="38"/>
    </row>
    <row r="40" spans="3:11">
      <c r="C40" s="38"/>
    </row>
    <row r="41" spans="3:11" ht="15">
      <c r="C41" s="133"/>
      <c r="D41" s="134"/>
      <c r="E41" s="28"/>
    </row>
    <row r="42" spans="3:11" ht="15">
      <c r="C42" s="133"/>
    </row>
    <row r="43" spans="3:11" ht="15">
      <c r="C43" s="133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zoomScaleNormal="100"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37"/>
    <col min="4" max="4" width="7.42578125" customWidth="1"/>
    <col min="5" max="5" width="9.140625" style="11"/>
    <col min="6" max="6" width="5.42578125" style="5" bestFit="1" customWidth="1"/>
    <col min="7" max="7" width="9.140625" style="8"/>
    <col min="8" max="8" width="6.85546875" customWidth="1"/>
    <col min="9" max="9" width="9.140625" style="11"/>
    <col min="10" max="10" width="5.42578125" style="5" bestFit="1" customWidth="1"/>
    <col min="11" max="11" width="7.5703125" style="8" bestFit="1" customWidth="1"/>
    <col min="12" max="12" width="7.42578125" customWidth="1"/>
    <col min="13" max="13" width="9.140625" style="11"/>
    <col min="14" max="14" width="5.42578125" style="5" bestFit="1" customWidth="1"/>
    <col min="15" max="16384" width="9.140625" style="11"/>
  </cols>
  <sheetData>
    <row r="1" spans="1:15">
      <c r="A1" s="26" t="s">
        <v>46</v>
      </c>
      <c r="B1" s="7"/>
      <c r="C1" s="33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5" s="22" customFormat="1">
      <c r="A2" s="2"/>
      <c r="B2" s="39"/>
      <c r="C2" s="173" t="s">
        <v>0</v>
      </c>
      <c r="D2" s="173"/>
      <c r="E2" s="173"/>
      <c r="F2" s="174"/>
      <c r="G2" s="172" t="s">
        <v>29</v>
      </c>
      <c r="H2" s="173"/>
      <c r="I2" s="173"/>
      <c r="J2" s="174"/>
      <c r="K2" s="172" t="s">
        <v>30</v>
      </c>
      <c r="L2" s="173"/>
      <c r="M2" s="173"/>
      <c r="N2" s="174"/>
    </row>
    <row r="3" spans="1:15" s="22" customFormat="1">
      <c r="A3" s="2"/>
      <c r="B3" s="2"/>
      <c r="C3" s="34"/>
      <c r="D3" s="13"/>
      <c r="E3" s="18" t="s">
        <v>2</v>
      </c>
      <c r="F3" s="14"/>
      <c r="G3" s="13"/>
      <c r="H3" s="13"/>
      <c r="I3" s="18" t="s">
        <v>2</v>
      </c>
      <c r="J3" s="14"/>
      <c r="K3" s="13"/>
      <c r="L3" s="13"/>
      <c r="M3" s="18" t="s">
        <v>2</v>
      </c>
      <c r="N3" s="4"/>
    </row>
    <row r="4" spans="1:15" s="22" customFormat="1">
      <c r="A4" s="2" t="s">
        <v>3</v>
      </c>
      <c r="B4" s="2"/>
      <c r="C4" s="34" t="s">
        <v>1</v>
      </c>
      <c r="D4" s="13" t="s">
        <v>4</v>
      </c>
      <c r="E4" s="19">
        <v>100000</v>
      </c>
      <c r="F4" s="15" t="s">
        <v>33</v>
      </c>
      <c r="G4" s="13" t="s">
        <v>1</v>
      </c>
      <c r="H4" s="13" t="s">
        <v>4</v>
      </c>
      <c r="I4" s="19">
        <v>100000</v>
      </c>
      <c r="J4" s="15" t="s">
        <v>33</v>
      </c>
      <c r="K4" s="13" t="s">
        <v>1</v>
      </c>
      <c r="L4" s="13" t="s">
        <v>4</v>
      </c>
      <c r="M4" s="19">
        <v>100000</v>
      </c>
      <c r="N4" s="14" t="s">
        <v>33</v>
      </c>
    </row>
    <row r="5" spans="1:15" s="22" customFormat="1">
      <c r="A5" s="2"/>
      <c r="B5" s="2"/>
      <c r="C5" s="34"/>
      <c r="D5" s="13"/>
      <c r="E5" s="18" t="s">
        <v>5</v>
      </c>
      <c r="F5" s="14"/>
      <c r="G5" s="13"/>
      <c r="H5" s="13"/>
      <c r="I5" s="18" t="s">
        <v>5</v>
      </c>
      <c r="J5" s="14"/>
      <c r="K5" s="13"/>
      <c r="L5" s="13"/>
      <c r="M5" s="18" t="s">
        <v>5</v>
      </c>
      <c r="N5" s="4"/>
    </row>
    <row r="6" spans="1:15" s="22" customFormat="1">
      <c r="A6" s="2"/>
      <c r="B6" s="2"/>
      <c r="C6" s="34"/>
      <c r="D6" s="13"/>
      <c r="E6" s="18" t="s">
        <v>7</v>
      </c>
      <c r="F6" s="14"/>
      <c r="G6" s="13"/>
      <c r="H6" s="13"/>
      <c r="I6" s="18" t="s">
        <v>7</v>
      </c>
      <c r="J6" s="14"/>
      <c r="K6" s="13"/>
      <c r="L6" s="13"/>
      <c r="M6" s="18" t="s">
        <v>7</v>
      </c>
      <c r="N6" s="4"/>
    </row>
    <row r="7" spans="1:15" s="22" customFormat="1">
      <c r="A7" s="2" t="s">
        <v>8</v>
      </c>
      <c r="B7" s="2"/>
      <c r="C7" s="34" t="s">
        <v>6</v>
      </c>
      <c r="D7" s="13" t="s">
        <v>4</v>
      </c>
      <c r="E7" s="19">
        <v>100000</v>
      </c>
      <c r="F7" s="15"/>
      <c r="G7" s="13" t="s">
        <v>6</v>
      </c>
      <c r="H7" s="13" t="s">
        <v>4</v>
      </c>
      <c r="I7" s="19">
        <v>100000</v>
      </c>
      <c r="J7" s="15"/>
      <c r="K7" s="13" t="s">
        <v>6</v>
      </c>
      <c r="L7" s="13" t="s">
        <v>4</v>
      </c>
      <c r="M7" s="19">
        <v>100000</v>
      </c>
      <c r="N7" s="4"/>
    </row>
    <row r="8" spans="1:15" s="22" customFormat="1">
      <c r="A8" s="3"/>
      <c r="B8" s="3"/>
      <c r="C8" s="35"/>
      <c r="D8" s="16"/>
      <c r="E8" s="16" t="s">
        <v>9</v>
      </c>
      <c r="F8" s="17"/>
      <c r="G8" s="16"/>
      <c r="H8" s="16"/>
      <c r="I8" s="16" t="s">
        <v>9</v>
      </c>
      <c r="J8" s="17"/>
      <c r="K8" s="16"/>
      <c r="L8" s="16"/>
      <c r="M8" s="16" t="s">
        <v>9</v>
      </c>
      <c r="N8" s="4"/>
    </row>
    <row r="9" spans="1:15" ht="25.5">
      <c r="A9" s="100" t="s">
        <v>10</v>
      </c>
      <c r="B9" s="80" t="s">
        <v>71</v>
      </c>
      <c r="C9" s="65">
        <v>4</v>
      </c>
      <c r="D9" s="51">
        <f t="shared" ref="D9:D27" si="0">SUM(C9/C$28*100)</f>
        <v>0.27192386131883073</v>
      </c>
      <c r="E9" s="51">
        <f t="shared" ref="E9:E27" si="1">SUM(C9/C$29*100000)</f>
        <v>3.993889349295578</v>
      </c>
      <c r="F9" s="64">
        <v>10</v>
      </c>
      <c r="G9" s="65">
        <v>3</v>
      </c>
      <c r="H9" s="51">
        <f t="shared" ref="H9:H27" si="2">SUM(G9/G$28*100)</f>
        <v>0.42194092827004215</v>
      </c>
      <c r="I9" s="51">
        <f t="shared" ref="I9:I27" si="3">SUM(G9/G$29*100000)</f>
        <v>6.0928551119054388</v>
      </c>
      <c r="J9" s="64">
        <v>10</v>
      </c>
      <c r="K9" s="66">
        <v>1</v>
      </c>
      <c r="L9" s="51">
        <f t="shared" ref="L9:L27" si="4">SUM(K9/K$28*100)</f>
        <v>0.13157894736842105</v>
      </c>
      <c r="M9" s="51">
        <f t="shared" ref="M9:M27" si="5">SUM(K9/K$29*100000)</f>
        <v>1.9640577432976531</v>
      </c>
      <c r="N9" s="64">
        <v>11</v>
      </c>
    </row>
    <row r="10" spans="1:15">
      <c r="A10" s="100" t="s">
        <v>11</v>
      </c>
      <c r="B10" s="80" t="s">
        <v>12</v>
      </c>
      <c r="C10" s="65">
        <v>361</v>
      </c>
      <c r="D10" s="51">
        <f t="shared" si="0"/>
        <v>24.541128484024473</v>
      </c>
      <c r="E10" s="51">
        <f t="shared" si="1"/>
        <v>360.44851377392587</v>
      </c>
      <c r="F10" s="64">
        <v>2</v>
      </c>
      <c r="G10" s="65">
        <v>198</v>
      </c>
      <c r="H10" s="51">
        <f t="shared" si="2"/>
        <v>27.848101265822784</v>
      </c>
      <c r="I10" s="51">
        <f t="shared" si="3"/>
        <v>402.12843738575896</v>
      </c>
      <c r="J10" s="64">
        <v>2</v>
      </c>
      <c r="K10" s="66">
        <v>163</v>
      </c>
      <c r="L10" s="51">
        <f t="shared" si="4"/>
        <v>21.44736842105263</v>
      </c>
      <c r="M10" s="51">
        <f t="shared" si="5"/>
        <v>320.14141215751744</v>
      </c>
      <c r="N10" s="64">
        <v>2</v>
      </c>
    </row>
    <row r="11" spans="1:15" ht="51">
      <c r="A11" s="100" t="s">
        <v>13</v>
      </c>
      <c r="B11" s="80" t="s">
        <v>54</v>
      </c>
      <c r="C11" s="65">
        <v>3</v>
      </c>
      <c r="D11" s="51">
        <f t="shared" si="0"/>
        <v>0.20394289598912305</v>
      </c>
      <c r="E11" s="51">
        <f t="shared" si="1"/>
        <v>2.9954170119716834</v>
      </c>
      <c r="F11" s="64">
        <v>11</v>
      </c>
      <c r="G11" s="65">
        <v>0</v>
      </c>
      <c r="H11" s="51">
        <f t="shared" si="2"/>
        <v>0</v>
      </c>
      <c r="I11" s="51">
        <f t="shared" si="3"/>
        <v>0</v>
      </c>
      <c r="J11" s="64">
        <v>0</v>
      </c>
      <c r="K11" s="66">
        <v>3</v>
      </c>
      <c r="L11" s="51">
        <f t="shared" si="4"/>
        <v>0.39473684210526316</v>
      </c>
      <c r="M11" s="51">
        <f t="shared" si="5"/>
        <v>5.8921732298929586</v>
      </c>
      <c r="N11" s="64">
        <v>10</v>
      </c>
    </row>
    <row r="12" spans="1:15" ht="25.5">
      <c r="A12" s="100" t="s">
        <v>14</v>
      </c>
      <c r="B12" s="80" t="s">
        <v>55</v>
      </c>
      <c r="C12" s="65">
        <v>92</v>
      </c>
      <c r="D12" s="51">
        <f t="shared" si="0"/>
        <v>6.2542488103331078</v>
      </c>
      <c r="E12" s="51">
        <f t="shared" si="1"/>
        <v>91.859455033798284</v>
      </c>
      <c r="F12" s="64">
        <v>3</v>
      </c>
      <c r="G12" s="65">
        <v>46</v>
      </c>
      <c r="H12" s="51">
        <f t="shared" si="2"/>
        <v>6.4697609001406473</v>
      </c>
      <c r="I12" s="51">
        <f t="shared" si="3"/>
        <v>93.423778382550054</v>
      </c>
      <c r="J12" s="64">
        <v>4</v>
      </c>
      <c r="K12" s="66">
        <v>46</v>
      </c>
      <c r="L12" s="51">
        <f t="shared" si="4"/>
        <v>6.0526315789473681</v>
      </c>
      <c r="M12" s="51">
        <f t="shared" si="5"/>
        <v>90.346656191692034</v>
      </c>
      <c r="N12" s="64">
        <v>3</v>
      </c>
      <c r="O12" s="53"/>
    </row>
    <row r="13" spans="1:15" ht="25.5">
      <c r="A13" s="100" t="s">
        <v>15</v>
      </c>
      <c r="B13" s="80" t="s">
        <v>72</v>
      </c>
      <c r="C13" s="65">
        <v>30</v>
      </c>
      <c r="D13" s="51">
        <f t="shared" si="0"/>
        <v>2.0394289598912305</v>
      </c>
      <c r="E13" s="51">
        <f t="shared" si="1"/>
        <v>29.954170119716832</v>
      </c>
      <c r="F13" s="64">
        <v>8</v>
      </c>
      <c r="G13" s="65">
        <v>13</v>
      </c>
      <c r="H13" s="51">
        <f t="shared" si="2"/>
        <v>1.8284106891701828</v>
      </c>
      <c r="I13" s="51">
        <f t="shared" si="3"/>
        <v>26.402372151590235</v>
      </c>
      <c r="J13" s="64">
        <v>8</v>
      </c>
      <c r="K13" s="66">
        <v>17</v>
      </c>
      <c r="L13" s="51">
        <f t="shared" si="4"/>
        <v>2.236842105263158</v>
      </c>
      <c r="M13" s="51">
        <f t="shared" si="5"/>
        <v>33.388981636060102</v>
      </c>
      <c r="N13" s="64">
        <v>8</v>
      </c>
      <c r="O13" s="53"/>
    </row>
    <row r="14" spans="1:15" ht="25.5">
      <c r="A14" s="100" t="s">
        <v>16</v>
      </c>
      <c r="B14" s="80" t="s">
        <v>56</v>
      </c>
      <c r="C14" s="65">
        <v>40</v>
      </c>
      <c r="D14" s="51">
        <f t="shared" si="0"/>
        <v>2.7192386131883071</v>
      </c>
      <c r="E14" s="51">
        <f t="shared" si="1"/>
        <v>39.938893492955778</v>
      </c>
      <c r="F14" s="64">
        <v>7</v>
      </c>
      <c r="G14" s="65">
        <v>23</v>
      </c>
      <c r="H14" s="51">
        <f t="shared" si="2"/>
        <v>3.2348804500703237</v>
      </c>
      <c r="I14" s="51">
        <f t="shared" si="3"/>
        <v>46.711889191275027</v>
      </c>
      <c r="J14" s="64">
        <v>6</v>
      </c>
      <c r="K14" s="66">
        <v>17</v>
      </c>
      <c r="L14" s="51">
        <f t="shared" si="4"/>
        <v>2.236842105263158</v>
      </c>
      <c r="M14" s="51">
        <f t="shared" si="5"/>
        <v>33.388981636060102</v>
      </c>
      <c r="N14" s="64">
        <v>8</v>
      </c>
      <c r="O14" s="53"/>
    </row>
    <row r="15" spans="1:15" ht="25.5">
      <c r="A15" s="100" t="s">
        <v>35</v>
      </c>
      <c r="B15" s="80" t="s">
        <v>58</v>
      </c>
      <c r="C15" s="65">
        <v>0</v>
      </c>
      <c r="D15" s="51">
        <f t="shared" si="0"/>
        <v>0</v>
      </c>
      <c r="E15" s="51">
        <f t="shared" si="1"/>
        <v>0</v>
      </c>
      <c r="F15" s="64"/>
      <c r="G15" s="65">
        <v>0</v>
      </c>
      <c r="H15" s="51">
        <f t="shared" si="2"/>
        <v>0</v>
      </c>
      <c r="I15" s="51">
        <f t="shared" si="3"/>
        <v>0</v>
      </c>
      <c r="J15" s="64">
        <v>0</v>
      </c>
      <c r="K15" s="66">
        <v>0</v>
      </c>
      <c r="L15" s="51">
        <f t="shared" si="4"/>
        <v>0</v>
      </c>
      <c r="M15" s="51">
        <f t="shared" si="5"/>
        <v>0</v>
      </c>
      <c r="N15" s="64">
        <v>0</v>
      </c>
      <c r="O15" s="53"/>
    </row>
    <row r="16" spans="1:15" ht="25.5">
      <c r="A16" s="100" t="s">
        <v>17</v>
      </c>
      <c r="B16" s="80" t="s">
        <v>59</v>
      </c>
      <c r="C16" s="65">
        <v>0</v>
      </c>
      <c r="D16" s="51">
        <f t="shared" si="0"/>
        <v>0</v>
      </c>
      <c r="E16" s="51">
        <f t="shared" si="1"/>
        <v>0</v>
      </c>
      <c r="F16" s="64">
        <v>0</v>
      </c>
      <c r="G16" s="65">
        <v>0</v>
      </c>
      <c r="H16" s="51">
        <f t="shared" si="2"/>
        <v>0</v>
      </c>
      <c r="I16" s="51">
        <f t="shared" si="3"/>
        <v>0</v>
      </c>
      <c r="J16" s="64">
        <v>0</v>
      </c>
      <c r="K16" s="66">
        <v>0</v>
      </c>
      <c r="L16" s="51">
        <f t="shared" si="4"/>
        <v>0</v>
      </c>
      <c r="M16" s="51">
        <f t="shared" si="5"/>
        <v>0</v>
      </c>
      <c r="N16" s="64">
        <v>0</v>
      </c>
      <c r="O16" s="53"/>
    </row>
    <row r="17" spans="1:16" ht="25.5">
      <c r="A17" s="100" t="s">
        <v>18</v>
      </c>
      <c r="B17" s="80" t="s">
        <v>60</v>
      </c>
      <c r="C17" s="65">
        <v>662</v>
      </c>
      <c r="D17" s="51">
        <f t="shared" si="0"/>
        <v>45.003399048266488</v>
      </c>
      <c r="E17" s="51">
        <f t="shared" si="1"/>
        <v>660.98868730841809</v>
      </c>
      <c r="F17" s="64">
        <v>1</v>
      </c>
      <c r="G17" s="65">
        <v>283</v>
      </c>
      <c r="H17" s="51">
        <f t="shared" si="2"/>
        <v>39.803094233473978</v>
      </c>
      <c r="I17" s="51">
        <f t="shared" si="3"/>
        <v>574.7593322230797</v>
      </c>
      <c r="J17" s="64">
        <v>1</v>
      </c>
      <c r="K17" s="66">
        <v>379</v>
      </c>
      <c r="L17" s="51">
        <f t="shared" si="4"/>
        <v>49.868421052631575</v>
      </c>
      <c r="M17" s="51">
        <f t="shared" si="5"/>
        <v>744.37788470981047</v>
      </c>
      <c r="N17" s="64">
        <v>1</v>
      </c>
      <c r="O17" s="53"/>
    </row>
    <row r="18" spans="1:16" ht="25.5">
      <c r="A18" s="100" t="s">
        <v>19</v>
      </c>
      <c r="B18" s="80" t="s">
        <v>61</v>
      </c>
      <c r="C18" s="65">
        <v>63</v>
      </c>
      <c r="D18" s="51">
        <f t="shared" si="0"/>
        <v>4.2828008157715844</v>
      </c>
      <c r="E18" s="51">
        <f t="shared" si="1"/>
        <v>62.903757251405345</v>
      </c>
      <c r="F18" s="64">
        <v>4</v>
      </c>
      <c r="G18" s="65">
        <v>32</v>
      </c>
      <c r="H18" s="51">
        <f t="shared" si="2"/>
        <v>4.5007032348804499</v>
      </c>
      <c r="I18" s="51">
        <f t="shared" si="3"/>
        <v>64.990454526991357</v>
      </c>
      <c r="J18" s="64">
        <v>5</v>
      </c>
      <c r="K18" s="66">
        <v>31</v>
      </c>
      <c r="L18" s="51">
        <f t="shared" si="4"/>
        <v>4.0789473684210531</v>
      </c>
      <c r="M18" s="51">
        <f t="shared" si="5"/>
        <v>60.885790042227242</v>
      </c>
      <c r="N18" s="64">
        <v>5</v>
      </c>
      <c r="O18" s="53"/>
      <c r="P18" s="53"/>
    </row>
    <row r="19" spans="1:16" ht="25.5">
      <c r="A19" s="100" t="s">
        <v>20</v>
      </c>
      <c r="B19" s="80" t="s">
        <v>67</v>
      </c>
      <c r="C19" s="65">
        <v>50</v>
      </c>
      <c r="D19" s="51">
        <f t="shared" si="0"/>
        <v>3.3990482664853841</v>
      </c>
      <c r="E19" s="51">
        <f t="shared" si="1"/>
        <v>49.923616866194727</v>
      </c>
      <c r="F19" s="64">
        <v>5</v>
      </c>
      <c r="G19" s="65">
        <v>32</v>
      </c>
      <c r="H19" s="51">
        <f t="shared" si="2"/>
        <v>4.5007032348804499</v>
      </c>
      <c r="I19" s="51">
        <f t="shared" si="3"/>
        <v>64.990454526991357</v>
      </c>
      <c r="J19" s="64">
        <v>5</v>
      </c>
      <c r="K19" s="66">
        <v>18</v>
      </c>
      <c r="L19" s="51">
        <f t="shared" si="4"/>
        <v>2.3684210526315792</v>
      </c>
      <c r="M19" s="51">
        <f t="shared" si="5"/>
        <v>35.353039379357753</v>
      </c>
      <c r="N19" s="64">
        <v>7</v>
      </c>
      <c r="O19" s="53"/>
    </row>
    <row r="20" spans="1:16" ht="25.5">
      <c r="A20" s="100" t="s">
        <v>21</v>
      </c>
      <c r="B20" s="80" t="s">
        <v>62</v>
      </c>
      <c r="C20" s="65">
        <v>0</v>
      </c>
      <c r="D20" s="51">
        <f t="shared" si="0"/>
        <v>0</v>
      </c>
      <c r="E20" s="51">
        <f t="shared" si="1"/>
        <v>0</v>
      </c>
      <c r="F20" s="64">
        <v>0</v>
      </c>
      <c r="G20" s="65">
        <v>0</v>
      </c>
      <c r="H20" s="51">
        <f t="shared" si="2"/>
        <v>0</v>
      </c>
      <c r="I20" s="51">
        <f t="shared" si="3"/>
        <v>0</v>
      </c>
      <c r="J20" s="64">
        <v>0</v>
      </c>
      <c r="K20" s="66">
        <v>0</v>
      </c>
      <c r="L20" s="51">
        <f t="shared" si="4"/>
        <v>0</v>
      </c>
      <c r="M20" s="51">
        <f t="shared" si="5"/>
        <v>0</v>
      </c>
      <c r="N20" s="64">
        <v>0</v>
      </c>
      <c r="O20" s="53"/>
    </row>
    <row r="21" spans="1:16" ht="38.25">
      <c r="A21" s="100" t="s">
        <v>22</v>
      </c>
      <c r="B21" s="80" t="s">
        <v>63</v>
      </c>
      <c r="C21" s="65">
        <v>3</v>
      </c>
      <c r="D21" s="51">
        <f t="shared" si="0"/>
        <v>0.20394289598912305</v>
      </c>
      <c r="E21" s="51">
        <f t="shared" si="1"/>
        <v>2.9954170119716834</v>
      </c>
      <c r="F21" s="64">
        <v>11</v>
      </c>
      <c r="G21" s="65">
        <v>2</v>
      </c>
      <c r="H21" s="51">
        <f t="shared" si="2"/>
        <v>0.28129395218002812</v>
      </c>
      <c r="I21" s="51">
        <f t="shared" si="3"/>
        <v>4.0619034079369598</v>
      </c>
      <c r="J21" s="64">
        <v>11</v>
      </c>
      <c r="K21" s="66">
        <v>1</v>
      </c>
      <c r="L21" s="51">
        <f t="shared" si="4"/>
        <v>0.13157894736842105</v>
      </c>
      <c r="M21" s="51">
        <f t="shared" si="5"/>
        <v>1.9640577432976531</v>
      </c>
      <c r="N21" s="64">
        <v>11</v>
      </c>
      <c r="O21" s="53"/>
    </row>
    <row r="22" spans="1:16" ht="25.5">
      <c r="A22" s="100" t="s">
        <v>23</v>
      </c>
      <c r="B22" s="80" t="s">
        <v>64</v>
      </c>
      <c r="C22" s="65">
        <v>49</v>
      </c>
      <c r="D22" s="51">
        <f t="shared" si="0"/>
        <v>3.331067301155676</v>
      </c>
      <c r="E22" s="51">
        <f t="shared" si="1"/>
        <v>48.925144528870824</v>
      </c>
      <c r="F22" s="64">
        <v>6</v>
      </c>
      <c r="G22" s="65">
        <v>21</v>
      </c>
      <c r="H22" s="51">
        <f t="shared" si="2"/>
        <v>2.9535864978902953</v>
      </c>
      <c r="I22" s="51">
        <f t="shared" si="3"/>
        <v>42.649985783338074</v>
      </c>
      <c r="J22" s="64">
        <v>7</v>
      </c>
      <c r="K22" s="66">
        <v>28</v>
      </c>
      <c r="L22" s="51">
        <f t="shared" si="4"/>
        <v>3.6842105263157889</v>
      </c>
      <c r="M22" s="51">
        <f t="shared" si="5"/>
        <v>54.993616812334281</v>
      </c>
      <c r="N22" s="64">
        <v>6</v>
      </c>
      <c r="O22" s="53"/>
    </row>
    <row r="23" spans="1:16" ht="25.5">
      <c r="A23" s="100" t="s">
        <v>24</v>
      </c>
      <c r="B23" s="80" t="s">
        <v>65</v>
      </c>
      <c r="C23" s="65">
        <v>0</v>
      </c>
      <c r="D23" s="51">
        <f t="shared" si="0"/>
        <v>0</v>
      </c>
      <c r="E23" s="51">
        <f t="shared" si="1"/>
        <v>0</v>
      </c>
      <c r="F23" s="64">
        <v>0</v>
      </c>
      <c r="G23" s="65">
        <v>0</v>
      </c>
      <c r="H23" s="51">
        <f t="shared" si="2"/>
        <v>0</v>
      </c>
      <c r="I23" s="51">
        <f t="shared" si="3"/>
        <v>0</v>
      </c>
      <c r="J23" s="64">
        <v>0</v>
      </c>
      <c r="K23" s="66">
        <v>0</v>
      </c>
      <c r="L23" s="51">
        <f t="shared" si="4"/>
        <v>0</v>
      </c>
      <c r="M23" s="51">
        <f t="shared" si="5"/>
        <v>0</v>
      </c>
      <c r="N23" s="64">
        <v>0</v>
      </c>
      <c r="O23" s="53"/>
    </row>
    <row r="24" spans="1:16" ht="15.75" customHeight="1">
      <c r="A24" s="100" t="s">
        <v>25</v>
      </c>
      <c r="B24" s="80" t="s">
        <v>66</v>
      </c>
      <c r="C24" s="65">
        <v>3</v>
      </c>
      <c r="D24" s="51">
        <f t="shared" si="0"/>
        <v>0.20394289598912305</v>
      </c>
      <c r="E24" s="51">
        <f t="shared" si="1"/>
        <v>2.9954170119716834</v>
      </c>
      <c r="F24" s="64">
        <v>11</v>
      </c>
      <c r="G24" s="65">
        <v>2</v>
      </c>
      <c r="H24" s="51">
        <f t="shared" si="2"/>
        <v>0.28129395218002812</v>
      </c>
      <c r="I24" s="51">
        <f t="shared" si="3"/>
        <v>4.0619034079369598</v>
      </c>
      <c r="J24" s="64">
        <v>11</v>
      </c>
      <c r="K24" s="66">
        <v>1</v>
      </c>
      <c r="L24" s="51">
        <f t="shared" si="4"/>
        <v>0.13157894736842105</v>
      </c>
      <c r="M24" s="51">
        <f t="shared" si="5"/>
        <v>1.9640577432976531</v>
      </c>
      <c r="N24" s="64">
        <v>11</v>
      </c>
      <c r="O24" s="53"/>
    </row>
    <row r="25" spans="1:16" ht="38.25">
      <c r="A25" s="100" t="s">
        <v>26</v>
      </c>
      <c r="B25" s="80" t="s">
        <v>68</v>
      </c>
      <c r="C25" s="65">
        <v>3</v>
      </c>
      <c r="D25" s="51">
        <f t="shared" si="0"/>
        <v>0.20394289598912305</v>
      </c>
      <c r="E25" s="51">
        <f t="shared" si="1"/>
        <v>2.9954170119716834</v>
      </c>
      <c r="F25" s="64">
        <v>11</v>
      </c>
      <c r="G25" s="65">
        <v>2</v>
      </c>
      <c r="H25" s="51">
        <f t="shared" si="2"/>
        <v>0.28129395218002812</v>
      </c>
      <c r="I25" s="51">
        <f t="shared" si="3"/>
        <v>4.0619034079369598</v>
      </c>
      <c r="J25" s="64">
        <v>11</v>
      </c>
      <c r="K25" s="66">
        <v>1</v>
      </c>
      <c r="L25" s="51">
        <f t="shared" si="4"/>
        <v>0.13157894736842105</v>
      </c>
      <c r="M25" s="51">
        <f t="shared" si="5"/>
        <v>1.9640577432976531</v>
      </c>
      <c r="N25" s="64">
        <v>11</v>
      </c>
      <c r="O25" s="53"/>
    </row>
    <row r="26" spans="1:16" ht="38.25">
      <c r="A26" s="100" t="s">
        <v>27</v>
      </c>
      <c r="B26" s="80" t="s">
        <v>69</v>
      </c>
      <c r="C26" s="65">
        <v>16</v>
      </c>
      <c r="D26" s="51">
        <f t="shared" si="0"/>
        <v>1.0876954452753229</v>
      </c>
      <c r="E26" s="51">
        <f t="shared" si="1"/>
        <v>15.975557397182312</v>
      </c>
      <c r="F26" s="64">
        <v>9</v>
      </c>
      <c r="G26" s="65">
        <v>7</v>
      </c>
      <c r="H26" s="51">
        <f t="shared" si="2"/>
        <v>0.98452883263009849</v>
      </c>
      <c r="I26" s="51">
        <f t="shared" si="3"/>
        <v>14.216661927779356</v>
      </c>
      <c r="J26" s="64">
        <v>9</v>
      </c>
      <c r="K26" s="66">
        <v>9</v>
      </c>
      <c r="L26" s="51">
        <f t="shared" si="4"/>
        <v>1.1842105263157896</v>
      </c>
      <c r="M26" s="51">
        <f t="shared" si="5"/>
        <v>17.676519689678877</v>
      </c>
      <c r="N26" s="64">
        <v>9</v>
      </c>
      <c r="O26" s="53"/>
    </row>
    <row r="27" spans="1:16" ht="38.25">
      <c r="A27" s="100" t="s">
        <v>28</v>
      </c>
      <c r="B27" s="80" t="s">
        <v>70</v>
      </c>
      <c r="C27" s="65">
        <v>92</v>
      </c>
      <c r="D27" s="51">
        <f t="shared" si="0"/>
        <v>6.2542488103331078</v>
      </c>
      <c r="E27" s="51">
        <f t="shared" si="1"/>
        <v>91.859455033798284</v>
      </c>
      <c r="F27" s="64">
        <v>3</v>
      </c>
      <c r="G27" s="65">
        <v>47</v>
      </c>
      <c r="H27" s="51">
        <f t="shared" si="2"/>
        <v>6.6104078762306617</v>
      </c>
      <c r="I27" s="51">
        <f t="shared" si="3"/>
        <v>95.454730086518538</v>
      </c>
      <c r="J27" s="64">
        <v>3</v>
      </c>
      <c r="K27" s="66">
        <v>45</v>
      </c>
      <c r="L27" s="51">
        <f t="shared" si="4"/>
        <v>5.9210526315789469</v>
      </c>
      <c r="M27" s="51">
        <f t="shared" si="5"/>
        <v>88.382598448394376</v>
      </c>
      <c r="N27" s="64">
        <v>4</v>
      </c>
      <c r="O27" s="53"/>
    </row>
    <row r="28" spans="1:16">
      <c r="A28" s="71" t="s">
        <v>34</v>
      </c>
      <c r="B28" s="82"/>
      <c r="C28" s="151">
        <f>SUM(C9:C27)</f>
        <v>1471</v>
      </c>
      <c r="D28" s="72">
        <f>SUM(C28/C28*100)</f>
        <v>100</v>
      </c>
      <c r="E28" s="73">
        <f>SUM(C28/C29*100000)</f>
        <v>1468.7528082034487</v>
      </c>
      <c r="F28" s="74"/>
      <c r="G28" s="151">
        <f>SUM(G9:G27)</f>
        <v>711</v>
      </c>
      <c r="H28" s="72">
        <f>SUM(G28/G28*100)</f>
        <v>100</v>
      </c>
      <c r="I28" s="73">
        <f>SUM(G28/G29*100000)</f>
        <v>1444.006661521589</v>
      </c>
      <c r="J28" s="74"/>
      <c r="K28" s="151">
        <f>SUM(K9:K27)</f>
        <v>760</v>
      </c>
      <c r="L28" s="72">
        <f>SUM(K28/K28*100)</f>
        <v>100</v>
      </c>
      <c r="M28" s="73">
        <f>SUM(K28/K29*100000)</f>
        <v>1492.6838849062162</v>
      </c>
      <c r="N28" s="74"/>
    </row>
    <row r="29" spans="1:16">
      <c r="B29" s="12" t="s">
        <v>51</v>
      </c>
      <c r="C29" s="40">
        <v>100153</v>
      </c>
      <c r="G29" s="40">
        <v>49238</v>
      </c>
      <c r="K29" s="41">
        <v>50915</v>
      </c>
    </row>
    <row r="31" spans="1:16">
      <c r="B31" s="12"/>
      <c r="C31" s="42"/>
      <c r="D31" s="109"/>
      <c r="E31" s="109"/>
      <c r="G31" s="42"/>
      <c r="H31" s="109"/>
      <c r="I31" s="109"/>
      <c r="K31" s="42"/>
      <c r="L31" s="109"/>
      <c r="M31" s="109"/>
    </row>
    <row r="32" spans="1:16" ht="15">
      <c r="B32" s="21"/>
      <c r="C32" s="133"/>
      <c r="D32" s="25"/>
      <c r="E32" s="31"/>
      <c r="G32" s="133"/>
      <c r="K32" s="133"/>
    </row>
    <row r="34" spans="3:11">
      <c r="C34" s="36"/>
      <c r="D34" s="23"/>
      <c r="E34" s="30"/>
      <c r="F34" s="32"/>
      <c r="G34" s="23"/>
      <c r="H34" s="23"/>
      <c r="I34" s="30"/>
      <c r="J34" s="32"/>
      <c r="K34" s="23"/>
    </row>
    <row r="38" spans="3:11" ht="15">
      <c r="C38" s="133"/>
      <c r="D38" s="134"/>
    </row>
    <row r="39" spans="3:11" ht="15">
      <c r="C39" s="133"/>
    </row>
    <row r="40" spans="3:11" ht="15">
      <c r="C40" s="133"/>
      <c r="D40" s="133"/>
    </row>
    <row r="41" spans="3:11">
      <c r="C41" s="27"/>
      <c r="D41" s="28"/>
      <c r="E41" s="28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4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5"/>
  <sheetViews>
    <sheetView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37"/>
    <col min="4" max="4" width="7.42578125" customWidth="1"/>
    <col min="5" max="5" width="9.140625" style="11"/>
    <col min="6" max="6" width="5.42578125" style="5" bestFit="1" customWidth="1"/>
    <col min="7" max="7" width="9.140625" style="8"/>
    <col min="8" max="8" width="6.42578125" customWidth="1"/>
    <col min="9" max="9" width="9.140625" style="11"/>
    <col min="10" max="10" width="5.42578125" style="5" bestFit="1" customWidth="1"/>
    <col min="11" max="11" width="7.5703125" style="8" bestFit="1" customWidth="1"/>
    <col min="12" max="12" width="6.42578125" customWidth="1"/>
    <col min="13" max="13" width="9.140625" style="11"/>
    <col min="14" max="14" width="5.42578125" style="5" bestFit="1" customWidth="1"/>
    <col min="15" max="16384" width="9.140625" style="11"/>
  </cols>
  <sheetData>
    <row r="1" spans="1:15">
      <c r="A1" s="26" t="s">
        <v>47</v>
      </c>
      <c r="B1" s="7"/>
      <c r="C1" s="33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5" s="22" customFormat="1">
      <c r="A2" s="2"/>
      <c r="B2" s="39"/>
      <c r="C2" s="173" t="s">
        <v>0</v>
      </c>
      <c r="D2" s="173"/>
      <c r="E2" s="173"/>
      <c r="F2" s="174"/>
      <c r="G2" s="172" t="s">
        <v>29</v>
      </c>
      <c r="H2" s="173"/>
      <c r="I2" s="173"/>
      <c r="J2" s="174"/>
      <c r="K2" s="172" t="s">
        <v>30</v>
      </c>
      <c r="L2" s="173"/>
      <c r="M2" s="173"/>
      <c r="N2" s="174"/>
    </row>
    <row r="3" spans="1:15" s="22" customFormat="1">
      <c r="A3" s="2"/>
      <c r="B3" s="2"/>
      <c r="C3" s="34"/>
      <c r="D3" s="13"/>
      <c r="E3" s="18" t="s">
        <v>2</v>
      </c>
      <c r="F3" s="14"/>
      <c r="G3" s="13"/>
      <c r="H3" s="13"/>
      <c r="I3" s="18" t="s">
        <v>2</v>
      </c>
      <c r="J3" s="14"/>
      <c r="K3" s="13"/>
      <c r="L3" s="13"/>
      <c r="M3" s="18" t="s">
        <v>2</v>
      </c>
      <c r="N3" s="4"/>
    </row>
    <row r="4" spans="1:15" s="22" customFormat="1">
      <c r="A4" s="2" t="s">
        <v>3</v>
      </c>
      <c r="B4" s="2"/>
      <c r="C4" s="34" t="s">
        <v>1</v>
      </c>
      <c r="D4" s="13" t="s">
        <v>4</v>
      </c>
      <c r="E4" s="19">
        <v>100000</v>
      </c>
      <c r="F4" s="15" t="s">
        <v>33</v>
      </c>
      <c r="G4" s="13" t="s">
        <v>1</v>
      </c>
      <c r="H4" s="13" t="s">
        <v>4</v>
      </c>
      <c r="I4" s="19">
        <v>100000</v>
      </c>
      <c r="J4" s="15" t="s">
        <v>33</v>
      </c>
      <c r="K4" s="13" t="s">
        <v>1</v>
      </c>
      <c r="L4" s="13" t="s">
        <v>4</v>
      </c>
      <c r="M4" s="19">
        <v>100000</v>
      </c>
      <c r="N4" s="14" t="s">
        <v>33</v>
      </c>
    </row>
    <row r="5" spans="1:15" s="22" customFormat="1">
      <c r="A5" s="2"/>
      <c r="B5" s="2"/>
      <c r="C5" s="34"/>
      <c r="D5" s="13"/>
      <c r="E5" s="18" t="s">
        <v>5</v>
      </c>
      <c r="F5" s="14"/>
      <c r="G5" s="13"/>
      <c r="H5" s="13"/>
      <c r="I5" s="18" t="s">
        <v>5</v>
      </c>
      <c r="J5" s="14"/>
      <c r="K5" s="13"/>
      <c r="L5" s="13"/>
      <c r="M5" s="18" t="s">
        <v>5</v>
      </c>
      <c r="N5" s="4"/>
    </row>
    <row r="6" spans="1:15" s="22" customFormat="1">
      <c r="A6" s="2"/>
      <c r="B6" s="2"/>
      <c r="C6" s="34"/>
      <c r="D6" s="13"/>
      <c r="E6" s="18" t="s">
        <v>7</v>
      </c>
      <c r="F6" s="14"/>
      <c r="G6" s="13"/>
      <c r="H6" s="13"/>
      <c r="I6" s="18" t="s">
        <v>7</v>
      </c>
      <c r="J6" s="14"/>
      <c r="K6" s="13"/>
      <c r="L6" s="13"/>
      <c r="M6" s="18" t="s">
        <v>7</v>
      </c>
      <c r="N6" s="4"/>
    </row>
    <row r="7" spans="1:15" s="22" customFormat="1">
      <c r="A7" s="2" t="s">
        <v>8</v>
      </c>
      <c r="B7" s="2"/>
      <c r="C7" s="34" t="s">
        <v>6</v>
      </c>
      <c r="D7" s="13" t="s">
        <v>4</v>
      </c>
      <c r="E7" s="19">
        <v>100000</v>
      </c>
      <c r="F7" s="15"/>
      <c r="G7" s="13" t="s">
        <v>6</v>
      </c>
      <c r="H7" s="13" t="s">
        <v>4</v>
      </c>
      <c r="I7" s="19">
        <v>100000</v>
      </c>
      <c r="J7" s="15"/>
      <c r="K7" s="13" t="s">
        <v>6</v>
      </c>
      <c r="L7" s="13" t="s">
        <v>4</v>
      </c>
      <c r="M7" s="19">
        <v>100000</v>
      </c>
      <c r="N7" s="4"/>
    </row>
    <row r="8" spans="1:15" s="22" customFormat="1">
      <c r="A8" s="3"/>
      <c r="B8" s="3"/>
      <c r="C8" s="35"/>
      <c r="D8" s="16"/>
      <c r="E8" s="16" t="s">
        <v>9</v>
      </c>
      <c r="F8" s="17"/>
      <c r="G8" s="16"/>
      <c r="H8" s="16"/>
      <c r="I8" s="16" t="s">
        <v>9</v>
      </c>
      <c r="J8" s="17"/>
      <c r="K8" s="16"/>
      <c r="L8" s="16"/>
      <c r="M8" s="16" t="s">
        <v>9</v>
      </c>
      <c r="N8" s="4"/>
    </row>
    <row r="9" spans="1:15" ht="25.5">
      <c r="A9" s="100" t="s">
        <v>10</v>
      </c>
      <c r="B9" s="80" t="s">
        <v>71</v>
      </c>
      <c r="C9" s="152">
        <v>13</v>
      </c>
      <c r="D9" s="51">
        <f t="shared" ref="D9:D27" si="0">SUM(C9/C$28*100)</f>
        <v>0.56942619360490587</v>
      </c>
      <c r="E9" s="51">
        <f t="shared" ref="E9:E27" si="1">SUM(C9/C$29*100000)</f>
        <v>8.4212708345479399</v>
      </c>
      <c r="F9" s="64">
        <v>10</v>
      </c>
      <c r="G9" s="65">
        <v>9</v>
      </c>
      <c r="H9" s="51">
        <f t="shared" ref="H9:H27" si="2">SUM(G9/G$28*100)</f>
        <v>0.78465562336530081</v>
      </c>
      <c r="I9" s="51">
        <f t="shared" ref="I9:I27" si="3">SUM(G9/G$29*100000)</f>
        <v>12.068711195741086</v>
      </c>
      <c r="J9" s="64">
        <v>10</v>
      </c>
      <c r="K9" s="66">
        <v>4</v>
      </c>
      <c r="L9" s="51">
        <f t="shared" ref="L9:L27" si="4">SUM(K9/K$28*100)</f>
        <v>0.35211267605633806</v>
      </c>
      <c r="M9" s="51">
        <f t="shared" ref="M9:M27" si="5">SUM(K9/K$29*100000)</f>
        <v>5.0126569588210232</v>
      </c>
      <c r="N9" s="64">
        <v>11</v>
      </c>
    </row>
    <row r="10" spans="1:15">
      <c r="A10" s="100" t="s">
        <v>11</v>
      </c>
      <c r="B10" s="80" t="s">
        <v>12</v>
      </c>
      <c r="C10" s="152">
        <v>537</v>
      </c>
      <c r="D10" s="51">
        <f t="shared" si="0"/>
        <v>23.521681997371878</v>
      </c>
      <c r="E10" s="51">
        <f t="shared" si="1"/>
        <v>347.8632644732495</v>
      </c>
      <c r="F10" s="64">
        <v>2</v>
      </c>
      <c r="G10" s="65">
        <v>336</v>
      </c>
      <c r="H10" s="51">
        <f t="shared" si="2"/>
        <v>29.293809938971226</v>
      </c>
      <c r="I10" s="51">
        <f t="shared" si="3"/>
        <v>450.5652179743339</v>
      </c>
      <c r="J10" s="64">
        <v>2</v>
      </c>
      <c r="K10" s="66">
        <v>201</v>
      </c>
      <c r="L10" s="51">
        <f t="shared" si="4"/>
        <v>17.693661971830984</v>
      </c>
      <c r="M10" s="51">
        <f t="shared" si="5"/>
        <v>251.88601218075641</v>
      </c>
      <c r="N10" s="64">
        <v>2</v>
      </c>
    </row>
    <row r="11" spans="1:15" ht="51">
      <c r="A11" s="100" t="s">
        <v>13</v>
      </c>
      <c r="B11" s="80" t="s">
        <v>54</v>
      </c>
      <c r="C11" s="68">
        <v>2</v>
      </c>
      <c r="D11" s="51">
        <f t="shared" si="0"/>
        <v>8.760402978537013E-2</v>
      </c>
      <c r="E11" s="51">
        <f t="shared" si="1"/>
        <v>1.2955801283919908</v>
      </c>
      <c r="F11" s="64">
        <v>15</v>
      </c>
      <c r="G11" s="65">
        <v>1</v>
      </c>
      <c r="H11" s="51">
        <f t="shared" si="2"/>
        <v>8.7183958151700089E-2</v>
      </c>
      <c r="I11" s="51">
        <f t="shared" si="3"/>
        <v>1.3409679106378984</v>
      </c>
      <c r="J11" s="64">
        <v>14</v>
      </c>
      <c r="K11" s="66">
        <v>1</v>
      </c>
      <c r="L11" s="51">
        <f t="shared" si="4"/>
        <v>8.8028169014084515E-2</v>
      </c>
      <c r="M11" s="51">
        <f t="shared" si="5"/>
        <v>1.2531642397052558</v>
      </c>
      <c r="N11" s="64">
        <v>13</v>
      </c>
    </row>
    <row r="12" spans="1:15" ht="25.5">
      <c r="A12" s="100" t="s">
        <v>14</v>
      </c>
      <c r="B12" s="80" t="s">
        <v>55</v>
      </c>
      <c r="C12" s="152">
        <v>169</v>
      </c>
      <c r="D12" s="51">
        <f t="shared" si="0"/>
        <v>7.4025405168637759</v>
      </c>
      <c r="E12" s="51">
        <f t="shared" si="1"/>
        <v>109.47652084912322</v>
      </c>
      <c r="F12" s="64">
        <v>3</v>
      </c>
      <c r="G12" s="65">
        <v>70</v>
      </c>
      <c r="H12" s="51">
        <f t="shared" si="2"/>
        <v>6.1028770706190061</v>
      </c>
      <c r="I12" s="51">
        <f t="shared" si="3"/>
        <v>93.867753744652887</v>
      </c>
      <c r="J12" s="64">
        <v>3</v>
      </c>
      <c r="K12" s="66">
        <v>99</v>
      </c>
      <c r="L12" s="51">
        <f t="shared" si="4"/>
        <v>8.714788732394366</v>
      </c>
      <c r="M12" s="51">
        <f t="shared" si="5"/>
        <v>124.06325973082033</v>
      </c>
      <c r="N12" s="64">
        <v>3</v>
      </c>
      <c r="O12" s="53"/>
    </row>
    <row r="13" spans="1:15" ht="38.25">
      <c r="A13" s="100" t="s">
        <v>15</v>
      </c>
      <c r="B13" s="80" t="s">
        <v>57</v>
      </c>
      <c r="C13" s="152">
        <v>68</v>
      </c>
      <c r="D13" s="51">
        <f t="shared" si="0"/>
        <v>2.9785370127025845</v>
      </c>
      <c r="E13" s="51">
        <f t="shared" si="1"/>
        <v>44.049724365327684</v>
      </c>
      <c r="F13" s="64">
        <v>7</v>
      </c>
      <c r="G13" s="65">
        <v>27</v>
      </c>
      <c r="H13" s="51">
        <f t="shared" si="2"/>
        <v>2.3539668700959022</v>
      </c>
      <c r="I13" s="51">
        <f t="shared" si="3"/>
        <v>36.206133587223256</v>
      </c>
      <c r="J13" s="64">
        <v>8</v>
      </c>
      <c r="K13" s="66">
        <v>41</v>
      </c>
      <c r="L13" s="51">
        <f t="shared" si="4"/>
        <v>3.609154929577465</v>
      </c>
      <c r="M13" s="51">
        <f t="shared" si="5"/>
        <v>51.379733827915487</v>
      </c>
      <c r="N13" s="64">
        <v>6</v>
      </c>
      <c r="O13" s="53"/>
    </row>
    <row r="14" spans="1:15" ht="25.5">
      <c r="A14" s="100" t="s">
        <v>16</v>
      </c>
      <c r="B14" s="80" t="s">
        <v>56</v>
      </c>
      <c r="C14" s="152">
        <v>54</v>
      </c>
      <c r="D14" s="51">
        <f t="shared" si="0"/>
        <v>2.3653088042049935</v>
      </c>
      <c r="E14" s="51">
        <f t="shared" si="1"/>
        <v>34.980663466583749</v>
      </c>
      <c r="F14" s="64">
        <v>8</v>
      </c>
      <c r="G14" s="65">
        <v>35</v>
      </c>
      <c r="H14" s="51">
        <f t="shared" si="2"/>
        <v>3.051438535309503</v>
      </c>
      <c r="I14" s="51">
        <f t="shared" si="3"/>
        <v>46.933876872326444</v>
      </c>
      <c r="J14" s="64">
        <v>7</v>
      </c>
      <c r="K14" s="66">
        <v>19</v>
      </c>
      <c r="L14" s="51">
        <f t="shared" si="4"/>
        <v>1.6725352112676055</v>
      </c>
      <c r="M14" s="51">
        <f t="shared" si="5"/>
        <v>23.810120554399859</v>
      </c>
      <c r="N14" s="64">
        <v>8</v>
      </c>
      <c r="O14" s="53"/>
    </row>
    <row r="15" spans="1:15" ht="25.5">
      <c r="A15" s="100" t="s">
        <v>35</v>
      </c>
      <c r="B15" s="80" t="s">
        <v>58</v>
      </c>
      <c r="C15" s="68">
        <v>0</v>
      </c>
      <c r="D15" s="51">
        <f t="shared" si="0"/>
        <v>0</v>
      </c>
      <c r="E15" s="51">
        <f t="shared" si="1"/>
        <v>0</v>
      </c>
      <c r="F15" s="64">
        <v>0</v>
      </c>
      <c r="G15" s="65">
        <v>0</v>
      </c>
      <c r="H15" s="51">
        <f t="shared" si="2"/>
        <v>0</v>
      </c>
      <c r="I15" s="51">
        <f t="shared" si="3"/>
        <v>0</v>
      </c>
      <c r="J15" s="64">
        <v>0</v>
      </c>
      <c r="K15" s="66">
        <v>0</v>
      </c>
      <c r="L15" s="51">
        <f t="shared" si="4"/>
        <v>0</v>
      </c>
      <c r="M15" s="51">
        <f t="shared" si="5"/>
        <v>0</v>
      </c>
      <c r="N15" s="64">
        <v>0</v>
      </c>
      <c r="O15" s="53"/>
    </row>
    <row r="16" spans="1:15" ht="25.5">
      <c r="A16" s="100" t="s">
        <v>17</v>
      </c>
      <c r="B16" s="80" t="s">
        <v>59</v>
      </c>
      <c r="C16" s="68">
        <v>0</v>
      </c>
      <c r="D16" s="51">
        <f t="shared" si="0"/>
        <v>0</v>
      </c>
      <c r="E16" s="51">
        <f t="shared" si="1"/>
        <v>0</v>
      </c>
      <c r="F16" s="64">
        <v>0</v>
      </c>
      <c r="G16" s="65">
        <v>0</v>
      </c>
      <c r="H16" s="51">
        <f t="shared" si="2"/>
        <v>0</v>
      </c>
      <c r="I16" s="51">
        <f t="shared" si="3"/>
        <v>0</v>
      </c>
      <c r="J16" s="64">
        <v>0</v>
      </c>
      <c r="K16" s="66">
        <v>0</v>
      </c>
      <c r="L16" s="51">
        <f t="shared" si="4"/>
        <v>0</v>
      </c>
      <c r="M16" s="51">
        <f t="shared" si="5"/>
        <v>0</v>
      </c>
      <c r="N16" s="64">
        <v>0</v>
      </c>
      <c r="O16" s="53"/>
    </row>
    <row r="17" spans="1:15" ht="25.5">
      <c r="A17" s="100" t="s">
        <v>18</v>
      </c>
      <c r="B17" s="80" t="s">
        <v>60</v>
      </c>
      <c r="C17" s="152">
        <v>1075</v>
      </c>
      <c r="D17" s="51">
        <f t="shared" si="0"/>
        <v>47.087166009636441</v>
      </c>
      <c r="E17" s="51">
        <f t="shared" si="1"/>
        <v>696.37431901069499</v>
      </c>
      <c r="F17" s="64">
        <v>1</v>
      </c>
      <c r="G17" s="65">
        <v>458</v>
      </c>
      <c r="H17" s="51">
        <f t="shared" si="2"/>
        <v>39.93025283347864</v>
      </c>
      <c r="I17" s="51">
        <f t="shared" si="3"/>
        <v>614.16330307215753</v>
      </c>
      <c r="J17" s="64">
        <v>1</v>
      </c>
      <c r="K17" s="66">
        <v>617</v>
      </c>
      <c r="L17" s="51">
        <f t="shared" si="4"/>
        <v>54.313380281690137</v>
      </c>
      <c r="M17" s="51">
        <f t="shared" si="5"/>
        <v>773.20233589814279</v>
      </c>
      <c r="N17" s="64">
        <v>1</v>
      </c>
      <c r="O17" s="53"/>
    </row>
    <row r="18" spans="1:15" ht="25.5">
      <c r="A18" s="100" t="s">
        <v>19</v>
      </c>
      <c r="B18" s="80" t="s">
        <v>61</v>
      </c>
      <c r="C18" s="152">
        <v>107</v>
      </c>
      <c r="D18" s="51">
        <f t="shared" si="0"/>
        <v>4.6868155935173021</v>
      </c>
      <c r="E18" s="51">
        <f t="shared" si="1"/>
        <v>69.313536868971511</v>
      </c>
      <c r="F18" s="64">
        <v>5</v>
      </c>
      <c r="G18" s="65">
        <v>63</v>
      </c>
      <c r="H18" s="51">
        <f t="shared" si="2"/>
        <v>5.4925893635571059</v>
      </c>
      <c r="I18" s="51">
        <f t="shared" si="3"/>
        <v>84.4809783701876</v>
      </c>
      <c r="J18" s="64">
        <v>5</v>
      </c>
      <c r="K18" s="66">
        <v>44</v>
      </c>
      <c r="L18" s="51">
        <f t="shared" si="4"/>
        <v>3.873239436619718</v>
      </c>
      <c r="M18" s="51">
        <f t="shared" si="5"/>
        <v>55.139226547031257</v>
      </c>
      <c r="N18" s="64">
        <v>5</v>
      </c>
      <c r="O18" s="53"/>
    </row>
    <row r="19" spans="1:15" ht="25.5">
      <c r="A19" s="100" t="s">
        <v>20</v>
      </c>
      <c r="B19" s="80" t="s">
        <v>67</v>
      </c>
      <c r="C19" s="152">
        <v>91</v>
      </c>
      <c r="D19" s="51">
        <f t="shared" si="0"/>
        <v>3.9859833552343407</v>
      </c>
      <c r="E19" s="51">
        <f t="shared" si="1"/>
        <v>58.948895841835572</v>
      </c>
      <c r="F19" s="64">
        <v>6</v>
      </c>
      <c r="G19" s="65">
        <v>57</v>
      </c>
      <c r="H19" s="51">
        <f t="shared" si="2"/>
        <v>4.9694856146469046</v>
      </c>
      <c r="I19" s="51">
        <f t="shared" si="3"/>
        <v>76.435170906360213</v>
      </c>
      <c r="J19" s="64">
        <v>6</v>
      </c>
      <c r="K19" s="66">
        <v>34</v>
      </c>
      <c r="L19" s="51">
        <f t="shared" si="4"/>
        <v>2.992957746478873</v>
      </c>
      <c r="M19" s="51">
        <f t="shared" si="5"/>
        <v>42.607584149978692</v>
      </c>
      <c r="N19" s="64">
        <v>7</v>
      </c>
      <c r="O19" s="53"/>
    </row>
    <row r="20" spans="1:15" ht="25.5">
      <c r="A20" s="100" t="s">
        <v>21</v>
      </c>
      <c r="B20" s="80" t="s">
        <v>62</v>
      </c>
      <c r="C20" s="68">
        <v>0</v>
      </c>
      <c r="D20" s="51">
        <f t="shared" si="0"/>
        <v>0</v>
      </c>
      <c r="E20" s="51">
        <f t="shared" si="1"/>
        <v>0</v>
      </c>
      <c r="F20" s="64">
        <v>0</v>
      </c>
      <c r="G20" s="65">
        <v>0</v>
      </c>
      <c r="H20" s="51">
        <f t="shared" si="2"/>
        <v>0</v>
      </c>
      <c r="I20" s="51">
        <f t="shared" si="3"/>
        <v>0</v>
      </c>
      <c r="J20" s="64">
        <v>0</v>
      </c>
      <c r="K20" s="66">
        <v>0</v>
      </c>
      <c r="L20" s="51">
        <f t="shared" si="4"/>
        <v>0</v>
      </c>
      <c r="M20" s="51">
        <f t="shared" si="5"/>
        <v>0</v>
      </c>
      <c r="N20" s="64">
        <v>0</v>
      </c>
      <c r="O20" s="53"/>
    </row>
    <row r="21" spans="1:15" ht="38.25">
      <c r="A21" s="100" t="s">
        <v>22</v>
      </c>
      <c r="B21" s="80" t="s">
        <v>63</v>
      </c>
      <c r="C21" s="68">
        <v>5</v>
      </c>
      <c r="D21" s="51">
        <f t="shared" si="0"/>
        <v>0.2190100744634253</v>
      </c>
      <c r="E21" s="51">
        <f t="shared" si="1"/>
        <v>3.2389503209799768</v>
      </c>
      <c r="F21" s="64">
        <v>13</v>
      </c>
      <c r="G21" s="65">
        <v>1</v>
      </c>
      <c r="H21" s="51">
        <f t="shared" si="2"/>
        <v>8.7183958151700089E-2</v>
      </c>
      <c r="I21" s="51">
        <f t="shared" si="3"/>
        <v>1.3409679106378984</v>
      </c>
      <c r="J21" s="64">
        <v>14</v>
      </c>
      <c r="K21" s="66">
        <v>4</v>
      </c>
      <c r="L21" s="51">
        <f t="shared" si="4"/>
        <v>0.35211267605633806</v>
      </c>
      <c r="M21" s="51">
        <f t="shared" si="5"/>
        <v>5.0126569588210232</v>
      </c>
      <c r="N21" s="64">
        <v>11</v>
      </c>
      <c r="O21" s="53"/>
    </row>
    <row r="22" spans="1:15" ht="25.5">
      <c r="A22" s="100" t="s">
        <v>23</v>
      </c>
      <c r="B22" s="80" t="s">
        <v>64</v>
      </c>
      <c r="C22" s="68">
        <v>30</v>
      </c>
      <c r="D22" s="51">
        <f t="shared" si="0"/>
        <v>1.3140604467805519</v>
      </c>
      <c r="E22" s="51">
        <f t="shared" si="1"/>
        <v>19.433701925879859</v>
      </c>
      <c r="F22" s="64">
        <v>9</v>
      </c>
      <c r="G22" s="65">
        <v>12</v>
      </c>
      <c r="H22" s="51">
        <f t="shared" si="2"/>
        <v>1.046207497820401</v>
      </c>
      <c r="I22" s="51">
        <f t="shared" si="3"/>
        <v>16.091614927654781</v>
      </c>
      <c r="J22" s="64">
        <v>9</v>
      </c>
      <c r="K22" s="66">
        <v>18</v>
      </c>
      <c r="L22" s="51">
        <f t="shared" si="4"/>
        <v>1.584507042253521</v>
      </c>
      <c r="M22" s="51">
        <f t="shared" si="5"/>
        <v>22.556956314694606</v>
      </c>
      <c r="N22" s="64">
        <v>9</v>
      </c>
      <c r="O22" s="53"/>
    </row>
    <row r="23" spans="1:15" ht="25.5">
      <c r="A23" s="100" t="s">
        <v>24</v>
      </c>
      <c r="B23" s="80" t="s">
        <v>65</v>
      </c>
      <c r="C23" s="68">
        <v>0</v>
      </c>
      <c r="D23" s="51">
        <f t="shared" si="0"/>
        <v>0</v>
      </c>
      <c r="E23" s="51">
        <f t="shared" si="1"/>
        <v>0</v>
      </c>
      <c r="F23" s="64">
        <v>0</v>
      </c>
      <c r="G23" s="65">
        <v>0</v>
      </c>
      <c r="H23" s="51">
        <f t="shared" si="2"/>
        <v>0</v>
      </c>
      <c r="I23" s="51">
        <f t="shared" si="3"/>
        <v>0</v>
      </c>
      <c r="J23" s="64">
        <v>0</v>
      </c>
      <c r="K23" s="66">
        <v>0</v>
      </c>
      <c r="L23" s="51">
        <f t="shared" si="4"/>
        <v>0</v>
      </c>
      <c r="M23" s="51">
        <f t="shared" si="5"/>
        <v>0</v>
      </c>
      <c r="N23" s="64">
        <v>0</v>
      </c>
      <c r="O23" s="53"/>
    </row>
    <row r="24" spans="1:15" ht="25.5">
      <c r="A24" s="100" t="s">
        <v>25</v>
      </c>
      <c r="B24" s="80" t="s">
        <v>66</v>
      </c>
      <c r="C24" s="68">
        <v>6</v>
      </c>
      <c r="D24" s="51">
        <f t="shared" si="0"/>
        <v>0.26281208935611039</v>
      </c>
      <c r="E24" s="51">
        <f t="shared" si="1"/>
        <v>3.8867403851759725</v>
      </c>
      <c r="F24" s="64">
        <v>12</v>
      </c>
      <c r="G24" s="65">
        <v>4</v>
      </c>
      <c r="H24" s="51">
        <f t="shared" si="2"/>
        <v>0.34873583260680036</v>
      </c>
      <c r="I24" s="51">
        <f t="shared" si="3"/>
        <v>5.3638716425515938</v>
      </c>
      <c r="J24" s="64">
        <v>11</v>
      </c>
      <c r="K24" s="66">
        <v>2</v>
      </c>
      <c r="L24" s="51">
        <f t="shared" si="4"/>
        <v>0.17605633802816903</v>
      </c>
      <c r="M24" s="51">
        <f t="shared" si="5"/>
        <v>2.5063284794105116</v>
      </c>
      <c r="N24" s="64">
        <v>12</v>
      </c>
      <c r="O24" s="53"/>
    </row>
    <row r="25" spans="1:15" ht="38.25">
      <c r="A25" s="100" t="s">
        <v>26</v>
      </c>
      <c r="B25" s="80" t="s">
        <v>68</v>
      </c>
      <c r="C25" s="68">
        <v>3</v>
      </c>
      <c r="D25" s="51">
        <f t="shared" si="0"/>
        <v>0.13140604467805519</v>
      </c>
      <c r="E25" s="51">
        <f t="shared" si="1"/>
        <v>1.9433701925879863</v>
      </c>
      <c r="F25" s="64">
        <v>14</v>
      </c>
      <c r="G25" s="65">
        <v>3</v>
      </c>
      <c r="H25" s="51">
        <f t="shared" si="2"/>
        <v>0.26155187445510025</v>
      </c>
      <c r="I25" s="51">
        <f t="shared" si="3"/>
        <v>4.0229037319136953</v>
      </c>
      <c r="J25" s="64">
        <v>12</v>
      </c>
      <c r="K25" s="66">
        <v>0</v>
      </c>
      <c r="L25" s="51">
        <f t="shared" si="4"/>
        <v>0</v>
      </c>
      <c r="M25" s="51">
        <f t="shared" si="5"/>
        <v>0</v>
      </c>
      <c r="N25" s="64">
        <v>0</v>
      </c>
      <c r="O25" s="53"/>
    </row>
    <row r="26" spans="1:15" ht="38.25">
      <c r="A26" s="100" t="s">
        <v>27</v>
      </c>
      <c r="B26" s="80" t="s">
        <v>69</v>
      </c>
      <c r="C26" s="68">
        <v>10</v>
      </c>
      <c r="D26" s="51">
        <f t="shared" si="0"/>
        <v>0.43802014892685059</v>
      </c>
      <c r="E26" s="51">
        <f t="shared" si="1"/>
        <v>6.4779006419599536</v>
      </c>
      <c r="F26" s="64">
        <v>11</v>
      </c>
      <c r="G26" s="65">
        <v>2</v>
      </c>
      <c r="H26" s="51">
        <f t="shared" si="2"/>
        <v>0.17436791630340018</v>
      </c>
      <c r="I26" s="51">
        <f t="shared" si="3"/>
        <v>2.6819358212757969</v>
      </c>
      <c r="J26" s="64">
        <v>13</v>
      </c>
      <c r="K26" s="66">
        <v>8</v>
      </c>
      <c r="L26" s="51">
        <f t="shared" si="4"/>
        <v>0.70422535211267612</v>
      </c>
      <c r="M26" s="51">
        <f t="shared" si="5"/>
        <v>10.025313917642046</v>
      </c>
      <c r="N26" s="64">
        <v>10</v>
      </c>
      <c r="O26" s="53"/>
    </row>
    <row r="27" spans="1:15" ht="38.25">
      <c r="A27" s="100" t="s">
        <v>28</v>
      </c>
      <c r="B27" s="80" t="s">
        <v>70</v>
      </c>
      <c r="C27" s="68">
        <v>113</v>
      </c>
      <c r="D27" s="51">
        <f t="shared" si="0"/>
        <v>4.9496276828734125</v>
      </c>
      <c r="E27" s="51">
        <f t="shared" si="1"/>
        <v>73.20027725414748</v>
      </c>
      <c r="F27" s="64">
        <v>4</v>
      </c>
      <c r="G27" s="65">
        <v>69</v>
      </c>
      <c r="H27" s="51">
        <f t="shared" si="2"/>
        <v>6.0156931124673063</v>
      </c>
      <c r="I27" s="51">
        <f t="shared" si="3"/>
        <v>92.526785834015001</v>
      </c>
      <c r="J27" s="64">
        <v>4</v>
      </c>
      <c r="K27" s="66">
        <v>44</v>
      </c>
      <c r="L27" s="51">
        <f t="shared" si="4"/>
        <v>3.873239436619718</v>
      </c>
      <c r="M27" s="51">
        <f t="shared" si="5"/>
        <v>55.139226547031257</v>
      </c>
      <c r="N27" s="64">
        <v>4</v>
      </c>
      <c r="O27" s="53"/>
    </row>
    <row r="28" spans="1:15">
      <c r="A28" s="71" t="s">
        <v>34</v>
      </c>
      <c r="B28" s="82"/>
      <c r="C28" s="153">
        <f>SUM(C9:C27)</f>
        <v>2283</v>
      </c>
      <c r="D28" s="72">
        <f>SUM(C28/C28*100)</f>
        <v>100</v>
      </c>
      <c r="E28" s="73">
        <f>SUM(C28/C29*100000)</f>
        <v>1478.9047165594575</v>
      </c>
      <c r="F28" s="74"/>
      <c r="G28" s="151">
        <f>SUM(G9:G27)</f>
        <v>1147</v>
      </c>
      <c r="H28" s="72">
        <f>SUM(G28/G28*100)</f>
        <v>100</v>
      </c>
      <c r="I28" s="73">
        <f>SUM(G28/G29*100000)</f>
        <v>1538.0901935016695</v>
      </c>
      <c r="J28" s="74"/>
      <c r="K28" s="151">
        <f>SUM(K9:K27)</f>
        <v>1136</v>
      </c>
      <c r="L28" s="72">
        <f>SUM(K28/K28*100)</f>
        <v>100</v>
      </c>
      <c r="M28" s="73">
        <f>SUM(K28/K29*100000)</f>
        <v>1423.5945763051704</v>
      </c>
      <c r="N28" s="74"/>
    </row>
    <row r="29" spans="1:15">
      <c r="B29" s="12" t="s">
        <v>51</v>
      </c>
      <c r="C29" s="40">
        <v>154371</v>
      </c>
      <c r="G29" s="40">
        <v>74573</v>
      </c>
      <c r="K29" s="41">
        <v>79798</v>
      </c>
    </row>
    <row r="31" spans="1:15">
      <c r="B31" s="12"/>
      <c r="C31" s="42"/>
      <c r="D31" s="109"/>
      <c r="E31" s="109"/>
      <c r="G31" s="42"/>
      <c r="H31" s="109"/>
      <c r="I31" s="109"/>
      <c r="K31" s="42"/>
      <c r="L31" s="109"/>
      <c r="M31" s="109"/>
    </row>
    <row r="32" spans="1:15" ht="15">
      <c r="B32" s="21"/>
      <c r="C32" s="135"/>
      <c r="D32" s="25"/>
      <c r="E32" s="31"/>
      <c r="G32" s="135"/>
      <c r="K32" s="135"/>
    </row>
    <row r="34" spans="3:11">
      <c r="C34" s="36"/>
      <c r="D34" s="23"/>
      <c r="E34" s="30"/>
      <c r="F34" s="32"/>
      <c r="G34" s="23"/>
      <c r="H34" s="23"/>
      <c r="I34" s="30"/>
      <c r="J34" s="32"/>
      <c r="K34" s="23"/>
    </row>
    <row r="44" spans="3:11" ht="15">
      <c r="C44" s="133"/>
      <c r="D44" s="134"/>
    </row>
    <row r="45" spans="3:11" ht="15">
      <c r="C45" s="133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45"/>
  <sheetViews>
    <sheetView zoomScaleNormal="100" workbookViewId="0"/>
  </sheetViews>
  <sheetFormatPr defaultColWidth="13.140625" defaultRowHeight="12.75"/>
  <cols>
    <col min="1" max="1" width="5.5703125" style="8" customWidth="1"/>
    <col min="2" max="2" width="54.28515625" style="6" customWidth="1"/>
    <col min="3" max="3" width="10.7109375" style="8" customWidth="1"/>
    <col min="4" max="4" width="10.140625" customWidth="1"/>
    <col min="5" max="5" width="12.5703125" style="11" customWidth="1"/>
    <col min="6" max="6" width="9.42578125" style="49" customWidth="1"/>
    <col min="7" max="7" width="10.5703125" style="45" customWidth="1"/>
    <col min="8" max="8" width="8" style="11" customWidth="1"/>
    <col min="9" max="9" width="13.140625" style="11" customWidth="1"/>
    <col min="10" max="10" width="9.28515625" style="49" customWidth="1"/>
    <col min="11" max="11" width="9.42578125" style="45" customWidth="1"/>
    <col min="12" max="12" width="9.7109375" style="11" customWidth="1"/>
    <col min="13" max="13" width="9.5703125" style="11" customWidth="1"/>
    <col min="14" max="14" width="7.28515625" style="49" customWidth="1"/>
    <col min="15" max="15" width="13.140625" style="11"/>
    <col min="16" max="16" width="7" style="11" customWidth="1"/>
    <col min="17" max="18" width="13.140625" style="11"/>
    <col min="19" max="19" width="14.7109375" style="11" bestFit="1" customWidth="1"/>
    <col min="20" max="20" width="15.7109375" style="11" bestFit="1" customWidth="1"/>
    <col min="21" max="16384" width="13.140625" style="11"/>
  </cols>
  <sheetData>
    <row r="1" spans="1:21">
      <c r="A1" s="114" t="s">
        <v>53</v>
      </c>
      <c r="B1" s="115"/>
      <c r="C1" s="116"/>
      <c r="D1" s="117"/>
      <c r="E1" s="117"/>
      <c r="F1" s="118"/>
      <c r="G1" s="116"/>
      <c r="H1" s="117"/>
      <c r="I1" s="117"/>
      <c r="J1" s="118"/>
      <c r="K1" s="116"/>
      <c r="L1" s="117"/>
      <c r="M1" s="117"/>
      <c r="N1" s="118"/>
    </row>
    <row r="2" spans="1:21" s="22" customFormat="1">
      <c r="A2" s="119"/>
      <c r="B2" s="39"/>
      <c r="C2" s="172" t="s">
        <v>0</v>
      </c>
      <c r="D2" s="173"/>
      <c r="E2" s="173"/>
      <c r="F2" s="174"/>
      <c r="G2" s="172" t="s">
        <v>29</v>
      </c>
      <c r="H2" s="173"/>
      <c r="I2" s="173"/>
      <c r="J2" s="174"/>
      <c r="K2" s="172" t="s">
        <v>30</v>
      </c>
      <c r="L2" s="173"/>
      <c r="M2" s="173"/>
      <c r="N2" s="174"/>
    </row>
    <row r="3" spans="1:21" s="22" customFormat="1">
      <c r="B3" s="4"/>
      <c r="C3" s="34"/>
      <c r="D3" s="18"/>
      <c r="E3" s="18" t="s">
        <v>2</v>
      </c>
      <c r="F3" s="121"/>
      <c r="G3" s="18"/>
      <c r="H3" s="18"/>
      <c r="I3" s="18" t="s">
        <v>2</v>
      </c>
      <c r="J3" s="121"/>
      <c r="K3" s="34"/>
      <c r="L3" s="18"/>
      <c r="M3" s="18" t="s">
        <v>2</v>
      </c>
      <c r="N3" s="123"/>
    </row>
    <row r="4" spans="1:21" s="22" customFormat="1">
      <c r="A4" s="22" t="s">
        <v>3</v>
      </c>
      <c r="B4" s="4"/>
      <c r="C4" s="34" t="s">
        <v>1</v>
      </c>
      <c r="D4" s="18" t="s">
        <v>4</v>
      </c>
      <c r="E4" s="19">
        <v>100000</v>
      </c>
      <c r="F4" s="121" t="s">
        <v>33</v>
      </c>
      <c r="G4" s="18" t="s">
        <v>1</v>
      </c>
      <c r="H4" s="18" t="s">
        <v>4</v>
      </c>
      <c r="I4" s="19">
        <v>100000</v>
      </c>
      <c r="J4" s="121" t="s">
        <v>33</v>
      </c>
      <c r="K4" s="34" t="s">
        <v>1</v>
      </c>
      <c r="L4" s="18" t="s">
        <v>4</v>
      </c>
      <c r="M4" s="19">
        <v>100000</v>
      </c>
      <c r="N4" s="121" t="s">
        <v>33</v>
      </c>
    </row>
    <row r="5" spans="1:21" s="22" customFormat="1">
      <c r="B5" s="4"/>
      <c r="C5" s="34"/>
      <c r="D5" s="18"/>
      <c r="E5" s="18" t="s">
        <v>5</v>
      </c>
      <c r="F5" s="121"/>
      <c r="G5" s="18"/>
      <c r="H5" s="18"/>
      <c r="I5" s="18" t="s">
        <v>5</v>
      </c>
      <c r="J5" s="121"/>
      <c r="K5" s="34"/>
      <c r="L5" s="18"/>
      <c r="M5" s="18" t="s">
        <v>5</v>
      </c>
      <c r="N5" s="123"/>
    </row>
    <row r="6" spans="1:21" s="22" customFormat="1">
      <c r="B6" s="4"/>
      <c r="C6" s="34"/>
      <c r="D6" s="18"/>
      <c r="E6" s="18" t="s">
        <v>7</v>
      </c>
      <c r="F6" s="121"/>
      <c r="G6" s="18"/>
      <c r="H6" s="18"/>
      <c r="I6" s="18" t="s">
        <v>7</v>
      </c>
      <c r="J6" s="121"/>
      <c r="K6" s="34"/>
      <c r="L6" s="18"/>
      <c r="M6" s="18" t="s">
        <v>7</v>
      </c>
      <c r="N6" s="123"/>
    </row>
    <row r="7" spans="1:21" s="22" customFormat="1">
      <c r="A7" s="22" t="s">
        <v>8</v>
      </c>
      <c r="B7" s="4"/>
      <c r="C7" s="34" t="s">
        <v>6</v>
      </c>
      <c r="D7" s="18" t="s">
        <v>4</v>
      </c>
      <c r="E7" s="19">
        <v>100000</v>
      </c>
      <c r="F7" s="121"/>
      <c r="G7" s="18" t="s">
        <v>6</v>
      </c>
      <c r="H7" s="18" t="s">
        <v>4</v>
      </c>
      <c r="I7" s="19">
        <v>100000</v>
      </c>
      <c r="J7" s="121"/>
      <c r="K7" s="34" t="s">
        <v>6</v>
      </c>
      <c r="L7" s="18" t="s">
        <v>4</v>
      </c>
      <c r="M7" s="19">
        <v>100000</v>
      </c>
      <c r="N7" s="123"/>
    </row>
    <row r="8" spans="1:21" s="22" customFormat="1">
      <c r="B8" s="120"/>
      <c r="C8" s="35"/>
      <c r="D8" s="16"/>
      <c r="E8" s="16" t="s">
        <v>9</v>
      </c>
      <c r="F8" s="122"/>
      <c r="G8" s="18"/>
      <c r="H8" s="18"/>
      <c r="I8" s="18" t="s">
        <v>9</v>
      </c>
      <c r="J8" s="122"/>
      <c r="K8" s="35"/>
      <c r="L8" s="16"/>
      <c r="M8" s="16" t="s">
        <v>9</v>
      </c>
      <c r="N8" s="124"/>
      <c r="Q8" s="11"/>
      <c r="R8" s="11"/>
      <c r="S8" s="11"/>
      <c r="T8" s="11"/>
      <c r="U8" s="11"/>
    </row>
    <row r="9" spans="1:21" ht="12.75" customHeight="1">
      <c r="A9" s="86" t="s">
        <v>10</v>
      </c>
      <c r="B9" s="80" t="s">
        <v>71</v>
      </c>
      <c r="C9" s="102">
        <v>288</v>
      </c>
      <c r="D9" s="51">
        <f t="shared" ref="D9:D27" si="0">C9/C$28*100</f>
        <v>0.54642735172466128</v>
      </c>
      <c r="E9" s="51">
        <f t="shared" ref="E9:E27" si="1">SUM(C9/$C$29*100000)</f>
        <v>7.045280359348439</v>
      </c>
      <c r="F9" s="137" t="s">
        <v>76</v>
      </c>
      <c r="G9" s="102">
        <v>144</v>
      </c>
      <c r="H9" s="51">
        <f t="shared" ref="H9:H27" si="2">SUM($G9/$G$28*100)</f>
        <v>0.55461408103527954</v>
      </c>
      <c r="I9" s="51">
        <f t="shared" ref="I9:I27" si="3">SUM(G9/$G$29*100000)</f>
        <v>7.2909472763248759</v>
      </c>
      <c r="J9" s="138" t="s">
        <v>76</v>
      </c>
      <c r="K9" s="102">
        <v>144</v>
      </c>
      <c r="L9" s="51">
        <f t="shared" ref="L9:L27" si="4">SUM($K9/$K$28*100)</f>
        <v>0.53847879739735249</v>
      </c>
      <c r="M9" s="51">
        <f t="shared" ref="M9:M27" si="5">SUM(K9/$K$29*100000)</f>
        <v>6.8156291843348438</v>
      </c>
      <c r="N9" s="136" t="s">
        <v>90</v>
      </c>
      <c r="P9" s="52"/>
      <c r="S9" s="139"/>
      <c r="T9" s="139"/>
    </row>
    <row r="10" spans="1:21">
      <c r="A10" s="86" t="s">
        <v>11</v>
      </c>
      <c r="B10" s="80" t="s">
        <v>12</v>
      </c>
      <c r="C10" s="102">
        <v>14210</v>
      </c>
      <c r="D10" s="51">
        <f t="shared" si="0"/>
        <v>26.960877319470267</v>
      </c>
      <c r="E10" s="51">
        <f t="shared" si="1"/>
        <v>347.61608995257404</v>
      </c>
      <c r="F10" s="137" t="s">
        <v>77</v>
      </c>
      <c r="G10" s="102">
        <v>8245</v>
      </c>
      <c r="H10" s="51">
        <f t="shared" si="2"/>
        <v>31.755507625943615</v>
      </c>
      <c r="I10" s="51">
        <f t="shared" si="3"/>
        <v>417.45736314790696</v>
      </c>
      <c r="J10" s="138" t="s">
        <v>77</v>
      </c>
      <c r="K10" s="102">
        <v>5965</v>
      </c>
      <c r="L10" s="51">
        <f t="shared" si="4"/>
        <v>22.305736294966717</v>
      </c>
      <c r="M10" s="51">
        <f t="shared" si="5"/>
        <v>282.327972809426</v>
      </c>
      <c r="N10" s="136" t="s">
        <v>77</v>
      </c>
      <c r="P10" s="52"/>
      <c r="S10" s="139"/>
      <c r="T10" s="139"/>
    </row>
    <row r="11" spans="1:21" ht="12.75" customHeight="1">
      <c r="A11" s="86" t="s">
        <v>13</v>
      </c>
      <c r="B11" s="80" t="s">
        <v>54</v>
      </c>
      <c r="C11" s="102">
        <v>60</v>
      </c>
      <c r="D11" s="51">
        <f t="shared" si="0"/>
        <v>0.11383903160930445</v>
      </c>
      <c r="E11" s="51">
        <f t="shared" si="1"/>
        <v>1.4677667415309248</v>
      </c>
      <c r="F11" s="137" t="s">
        <v>78</v>
      </c>
      <c r="G11" s="102">
        <v>17</v>
      </c>
      <c r="H11" s="51">
        <f t="shared" si="2"/>
        <v>6.5475273455553845E-2</v>
      </c>
      <c r="I11" s="51">
        <f t="shared" si="3"/>
        <v>0.86073683123279787</v>
      </c>
      <c r="J11" s="138" t="s">
        <v>78</v>
      </c>
      <c r="K11" s="102">
        <v>43</v>
      </c>
      <c r="L11" s="51">
        <f t="shared" si="4"/>
        <v>0.16079575200059831</v>
      </c>
      <c r="M11" s="51">
        <f t="shared" si="5"/>
        <v>2.0352226036555439</v>
      </c>
      <c r="N11" s="136" t="s">
        <v>86</v>
      </c>
      <c r="P11" s="52"/>
      <c r="S11" s="139"/>
      <c r="T11" s="139"/>
    </row>
    <row r="12" spans="1:21" ht="25.5">
      <c r="A12" s="86" t="s">
        <v>14</v>
      </c>
      <c r="B12" s="80" t="s">
        <v>55</v>
      </c>
      <c r="C12" s="102">
        <v>2879</v>
      </c>
      <c r="D12" s="51">
        <f t="shared" si="0"/>
        <v>5.4623762000531251</v>
      </c>
      <c r="E12" s="51">
        <f t="shared" si="1"/>
        <v>70.428340814458878</v>
      </c>
      <c r="F12" s="137" t="s">
        <v>79</v>
      </c>
      <c r="G12" s="102">
        <v>1194</v>
      </c>
      <c r="H12" s="51">
        <f t="shared" si="2"/>
        <v>4.5986750885841934</v>
      </c>
      <c r="I12" s="51">
        <f t="shared" si="3"/>
        <v>60.454104499527098</v>
      </c>
      <c r="J12" s="138" t="s">
        <v>84</v>
      </c>
      <c r="K12" s="102">
        <v>1685</v>
      </c>
      <c r="L12" s="51">
        <f t="shared" si="4"/>
        <v>6.3009498167676314</v>
      </c>
      <c r="M12" s="51">
        <f t="shared" si="5"/>
        <v>79.752327608362592</v>
      </c>
      <c r="N12" s="136" t="s">
        <v>91</v>
      </c>
      <c r="O12" s="53"/>
      <c r="P12" s="52"/>
      <c r="S12" s="139"/>
      <c r="T12" s="139"/>
    </row>
    <row r="13" spans="1:21" ht="12.75" customHeight="1">
      <c r="A13" s="86" t="s">
        <v>15</v>
      </c>
      <c r="B13" s="80" t="s">
        <v>72</v>
      </c>
      <c r="C13" s="102">
        <v>1224</v>
      </c>
      <c r="D13" s="51">
        <f t="shared" si="0"/>
        <v>2.3223162448298105</v>
      </c>
      <c r="E13" s="51">
        <f t="shared" si="1"/>
        <v>29.942441527230862</v>
      </c>
      <c r="F13" s="137" t="s">
        <v>80</v>
      </c>
      <c r="G13" s="102">
        <v>494</v>
      </c>
      <c r="H13" s="51">
        <f t="shared" si="2"/>
        <v>1.9026344168849174</v>
      </c>
      <c r="I13" s="51">
        <f t="shared" si="3"/>
        <v>25.011999684058949</v>
      </c>
      <c r="J13" s="138" t="s">
        <v>80</v>
      </c>
      <c r="K13" s="102">
        <v>730</v>
      </c>
      <c r="L13" s="51">
        <f t="shared" si="4"/>
        <v>2.7297883479171339</v>
      </c>
      <c r="M13" s="51">
        <f t="shared" si="5"/>
        <v>34.551453503919696</v>
      </c>
      <c r="N13" s="136" t="s">
        <v>87</v>
      </c>
      <c r="O13" s="53"/>
      <c r="P13" s="52"/>
      <c r="S13" s="139"/>
      <c r="T13" s="139"/>
    </row>
    <row r="14" spans="1:21">
      <c r="A14" s="86" t="s">
        <v>16</v>
      </c>
      <c r="B14" s="80" t="s">
        <v>56</v>
      </c>
      <c r="C14" s="102">
        <v>1366</v>
      </c>
      <c r="D14" s="51">
        <f t="shared" si="0"/>
        <v>2.5917352863051644</v>
      </c>
      <c r="E14" s="51">
        <f t="shared" si="1"/>
        <v>33.41615614885405</v>
      </c>
      <c r="F14" s="137" t="s">
        <v>81</v>
      </c>
      <c r="G14" s="102">
        <v>630</v>
      </c>
      <c r="H14" s="51">
        <f t="shared" si="2"/>
        <v>2.4264366045293482</v>
      </c>
      <c r="I14" s="51">
        <f t="shared" si="3"/>
        <v>31.897894333921336</v>
      </c>
      <c r="J14" s="138" t="s">
        <v>81</v>
      </c>
      <c r="K14" s="102">
        <v>736</v>
      </c>
      <c r="L14" s="51">
        <f t="shared" si="4"/>
        <v>2.7522249644753574</v>
      </c>
      <c r="M14" s="51">
        <f t="shared" si="5"/>
        <v>34.835438053266984</v>
      </c>
      <c r="N14" s="136" t="s">
        <v>81</v>
      </c>
      <c r="O14" s="53"/>
      <c r="P14" s="52"/>
      <c r="S14" s="139"/>
      <c r="T14" s="139"/>
    </row>
    <row r="15" spans="1:21">
      <c r="A15" s="86" t="s">
        <v>35</v>
      </c>
      <c r="B15" s="80" t="s">
        <v>58</v>
      </c>
      <c r="C15" s="102">
        <v>0</v>
      </c>
      <c r="D15" s="51">
        <f t="shared" si="0"/>
        <v>0</v>
      </c>
      <c r="E15" s="51">
        <f t="shared" si="1"/>
        <v>0</v>
      </c>
      <c r="F15" s="137"/>
      <c r="G15" s="102">
        <v>0</v>
      </c>
      <c r="H15" s="51">
        <f t="shared" si="2"/>
        <v>0</v>
      </c>
      <c r="I15" s="51">
        <f t="shared" si="3"/>
        <v>0</v>
      </c>
      <c r="J15" s="136"/>
      <c r="K15" s="102">
        <v>0</v>
      </c>
      <c r="L15" s="51">
        <f t="shared" si="4"/>
        <v>0</v>
      </c>
      <c r="M15" s="51">
        <f t="shared" si="5"/>
        <v>0</v>
      </c>
      <c r="N15" s="136"/>
      <c r="O15" s="53"/>
      <c r="P15" s="52"/>
      <c r="S15" s="139"/>
      <c r="T15" s="139"/>
    </row>
    <row r="16" spans="1:21" ht="12.75" customHeight="1">
      <c r="A16" s="86" t="s">
        <v>17</v>
      </c>
      <c r="B16" s="80" t="s">
        <v>59</v>
      </c>
      <c r="C16" s="102">
        <v>0</v>
      </c>
      <c r="D16" s="51">
        <f t="shared" si="0"/>
        <v>0</v>
      </c>
      <c r="E16" s="51">
        <f t="shared" si="1"/>
        <v>0</v>
      </c>
      <c r="F16" s="137"/>
      <c r="G16" s="102">
        <v>0</v>
      </c>
      <c r="H16" s="51">
        <f t="shared" si="2"/>
        <v>0</v>
      </c>
      <c r="I16" s="51">
        <f t="shared" si="3"/>
        <v>0</v>
      </c>
      <c r="J16" s="136"/>
      <c r="K16" s="102">
        <v>0</v>
      </c>
      <c r="L16" s="51">
        <f t="shared" si="4"/>
        <v>0</v>
      </c>
      <c r="M16" s="51">
        <f t="shared" si="5"/>
        <v>0</v>
      </c>
      <c r="N16" s="136"/>
      <c r="O16" s="53"/>
      <c r="P16" s="52"/>
      <c r="S16" s="139"/>
      <c r="T16" s="139"/>
    </row>
    <row r="17" spans="1:20">
      <c r="A17" s="86" t="s">
        <v>18</v>
      </c>
      <c r="B17" s="80" t="s">
        <v>60</v>
      </c>
      <c r="C17" s="102">
        <v>23048</v>
      </c>
      <c r="D17" s="51">
        <f t="shared" si="0"/>
        <v>43.729366675520815</v>
      </c>
      <c r="E17" s="51">
        <f t="shared" si="1"/>
        <v>563.81813098007922</v>
      </c>
      <c r="F17" s="137" t="s">
        <v>82</v>
      </c>
      <c r="G17" s="102">
        <v>9955</v>
      </c>
      <c r="H17" s="51">
        <f t="shared" si="2"/>
        <v>38.341549838237562</v>
      </c>
      <c r="I17" s="51">
        <f t="shared" si="3"/>
        <v>504.03736205426492</v>
      </c>
      <c r="J17" s="138" t="s">
        <v>82</v>
      </c>
      <c r="K17" s="102">
        <v>13093</v>
      </c>
      <c r="L17" s="51">
        <f t="shared" si="4"/>
        <v>48.960436766135665</v>
      </c>
      <c r="M17" s="51">
        <f t="shared" si="5"/>
        <v>619.70161743400081</v>
      </c>
      <c r="N17" s="136" t="s">
        <v>82</v>
      </c>
      <c r="O17" s="53"/>
      <c r="P17" s="52"/>
      <c r="S17" s="139"/>
      <c r="T17" s="139"/>
    </row>
    <row r="18" spans="1:20">
      <c r="A18" s="86" t="s">
        <v>19</v>
      </c>
      <c r="B18" s="80" t="s">
        <v>61</v>
      </c>
      <c r="C18" s="102">
        <v>2356</v>
      </c>
      <c r="D18" s="51">
        <f t="shared" si="0"/>
        <v>4.470079307858688</v>
      </c>
      <c r="E18" s="51">
        <f t="shared" si="1"/>
        <v>57.634307384114315</v>
      </c>
      <c r="F18" s="137" t="s">
        <v>83</v>
      </c>
      <c r="G18" s="102">
        <v>1345</v>
      </c>
      <c r="H18" s="51">
        <f t="shared" si="2"/>
        <v>5.1802495763364664</v>
      </c>
      <c r="I18" s="51">
        <f t="shared" si="3"/>
        <v>68.099472824006668</v>
      </c>
      <c r="J18" s="138" t="s">
        <v>83</v>
      </c>
      <c r="K18" s="102">
        <v>1011</v>
      </c>
      <c r="L18" s="51">
        <f t="shared" si="4"/>
        <v>3.7805698900605789</v>
      </c>
      <c r="M18" s="51">
        <f t="shared" si="5"/>
        <v>47.851396565017552</v>
      </c>
      <c r="N18" s="136" t="s">
        <v>83</v>
      </c>
      <c r="O18" s="53"/>
      <c r="P18" s="52"/>
      <c r="S18" s="139"/>
      <c r="T18" s="139"/>
    </row>
    <row r="19" spans="1:20">
      <c r="A19" s="86" t="s">
        <v>20</v>
      </c>
      <c r="B19" s="80" t="s">
        <v>67</v>
      </c>
      <c r="C19" s="102">
        <v>2284</v>
      </c>
      <c r="D19" s="51">
        <f t="shared" si="0"/>
        <v>4.3334724699275222</v>
      </c>
      <c r="E19" s="51">
        <f t="shared" si="1"/>
        <v>55.872987294277202</v>
      </c>
      <c r="F19" s="137" t="s">
        <v>84</v>
      </c>
      <c r="G19" s="102">
        <v>1365</v>
      </c>
      <c r="H19" s="51">
        <f t="shared" si="2"/>
        <v>5.2572793098135877</v>
      </c>
      <c r="I19" s="51">
        <f t="shared" si="3"/>
        <v>69.112104390162898</v>
      </c>
      <c r="J19" s="138" t="s">
        <v>79</v>
      </c>
      <c r="K19" s="102">
        <v>919</v>
      </c>
      <c r="L19" s="51">
        <f t="shared" si="4"/>
        <v>3.4365417695011593</v>
      </c>
      <c r="M19" s="51">
        <f t="shared" si="5"/>
        <v>43.496966808359183</v>
      </c>
      <c r="N19" s="136" t="s">
        <v>84</v>
      </c>
      <c r="O19" s="53"/>
      <c r="P19" s="52"/>
      <c r="S19" s="139"/>
      <c r="T19" s="139"/>
    </row>
    <row r="20" spans="1:20" ht="12.75" customHeight="1">
      <c r="A20" s="86" t="s">
        <v>21</v>
      </c>
      <c r="B20" s="80" t="s">
        <v>62</v>
      </c>
      <c r="C20" s="102">
        <v>5</v>
      </c>
      <c r="D20" s="51">
        <f t="shared" si="0"/>
        <v>9.4865859674420384E-3</v>
      </c>
      <c r="E20" s="51">
        <f t="shared" si="1"/>
        <v>0.12231389512757705</v>
      </c>
      <c r="F20" s="137" t="s">
        <v>85</v>
      </c>
      <c r="G20" s="102">
        <v>4</v>
      </c>
      <c r="H20" s="51">
        <f t="shared" si="2"/>
        <v>1.5405946695424435E-2</v>
      </c>
      <c r="I20" s="51">
        <f t="shared" si="3"/>
        <v>0.20252631323124659</v>
      </c>
      <c r="J20" s="138" t="s">
        <v>85</v>
      </c>
      <c r="K20" s="102">
        <v>1</v>
      </c>
      <c r="L20" s="51">
        <f t="shared" si="4"/>
        <v>3.73943609303717E-3</v>
      </c>
      <c r="M20" s="51">
        <f t="shared" si="5"/>
        <v>4.7330758224547527E-2</v>
      </c>
      <c r="N20" s="136" t="s">
        <v>78</v>
      </c>
      <c r="O20" s="53"/>
      <c r="P20" s="52"/>
      <c r="S20" s="139"/>
      <c r="T20" s="139"/>
    </row>
    <row r="21" spans="1:20" ht="25.5">
      <c r="A21" s="86" t="s">
        <v>22</v>
      </c>
      <c r="B21" s="80" t="s">
        <v>63</v>
      </c>
      <c r="C21" s="102">
        <v>116</v>
      </c>
      <c r="D21" s="51">
        <f t="shared" si="0"/>
        <v>0.22008879444465526</v>
      </c>
      <c r="E21" s="51">
        <f t="shared" si="1"/>
        <v>2.8376823669597879</v>
      </c>
      <c r="F21" s="137" t="s">
        <v>86</v>
      </c>
      <c r="G21" s="102">
        <v>27</v>
      </c>
      <c r="H21" s="51">
        <f t="shared" si="2"/>
        <v>0.10399014019411491</v>
      </c>
      <c r="I21" s="51">
        <f t="shared" si="3"/>
        <v>1.3670526143109143</v>
      </c>
      <c r="J21" s="138" t="s">
        <v>88</v>
      </c>
      <c r="K21" s="102">
        <v>89</v>
      </c>
      <c r="L21" s="51">
        <f t="shared" si="4"/>
        <v>0.33280981228030815</v>
      </c>
      <c r="M21" s="51">
        <f t="shared" si="5"/>
        <v>4.2124374819847308</v>
      </c>
      <c r="N21" s="136" t="s">
        <v>76</v>
      </c>
      <c r="O21" s="53"/>
      <c r="P21" s="52"/>
      <c r="S21" s="139"/>
      <c r="T21" s="139"/>
    </row>
    <row r="22" spans="1:20" ht="25.5">
      <c r="A22" s="86" t="s">
        <v>23</v>
      </c>
      <c r="B22" s="80" t="s">
        <v>64</v>
      </c>
      <c r="C22" s="102">
        <v>1264</v>
      </c>
      <c r="D22" s="51">
        <f t="shared" si="0"/>
        <v>2.398208932569347</v>
      </c>
      <c r="E22" s="51">
        <f t="shared" si="1"/>
        <v>30.920952688251479</v>
      </c>
      <c r="F22" s="137" t="s">
        <v>87</v>
      </c>
      <c r="G22" s="102">
        <v>534</v>
      </c>
      <c r="H22" s="51">
        <f t="shared" si="2"/>
        <v>2.056693883839162</v>
      </c>
      <c r="I22" s="51">
        <f t="shared" si="3"/>
        <v>27.03726281637142</v>
      </c>
      <c r="J22" s="138" t="s">
        <v>87</v>
      </c>
      <c r="K22" s="102">
        <v>730</v>
      </c>
      <c r="L22" s="51">
        <f t="shared" si="4"/>
        <v>2.7297883479171339</v>
      </c>
      <c r="M22" s="51">
        <f t="shared" si="5"/>
        <v>34.551453503919696</v>
      </c>
      <c r="N22" s="136" t="s">
        <v>87</v>
      </c>
      <c r="O22" s="53"/>
      <c r="P22" s="52"/>
      <c r="S22" s="139"/>
      <c r="T22" s="139"/>
    </row>
    <row r="23" spans="1:20">
      <c r="A23" s="86" t="s">
        <v>24</v>
      </c>
      <c r="B23" s="80" t="s">
        <v>65</v>
      </c>
      <c r="C23" s="102">
        <v>0</v>
      </c>
      <c r="D23" s="51">
        <f t="shared" si="0"/>
        <v>0</v>
      </c>
      <c r="E23" s="51">
        <f t="shared" si="1"/>
        <v>0</v>
      </c>
      <c r="F23" s="137"/>
      <c r="G23" s="102">
        <v>0</v>
      </c>
      <c r="H23" s="51">
        <f t="shared" si="2"/>
        <v>0</v>
      </c>
      <c r="I23" s="51">
        <f t="shared" si="3"/>
        <v>0</v>
      </c>
      <c r="J23" s="136"/>
      <c r="K23" s="102">
        <v>0</v>
      </c>
      <c r="L23" s="51">
        <f t="shared" si="4"/>
        <v>0</v>
      </c>
      <c r="M23" s="51">
        <f t="shared" si="5"/>
        <v>0</v>
      </c>
      <c r="N23" s="136"/>
      <c r="O23" s="53"/>
      <c r="P23" s="52"/>
      <c r="S23" s="139"/>
      <c r="T23" s="139"/>
    </row>
    <row r="24" spans="1:20" ht="12.75" customHeight="1">
      <c r="A24" s="86" t="s">
        <v>25</v>
      </c>
      <c r="B24" s="80" t="s">
        <v>66</v>
      </c>
      <c r="C24" s="102">
        <v>86</v>
      </c>
      <c r="D24" s="51">
        <f t="shared" si="0"/>
        <v>0.16316927864000302</v>
      </c>
      <c r="E24" s="51">
        <f t="shared" si="1"/>
        <v>2.1037989961943255</v>
      </c>
      <c r="F24" s="137" t="s">
        <v>88</v>
      </c>
      <c r="G24" s="102">
        <v>54</v>
      </c>
      <c r="H24" s="51">
        <f t="shared" si="2"/>
        <v>0.20798028038822983</v>
      </c>
      <c r="I24" s="51">
        <f t="shared" si="3"/>
        <v>2.7341052286218286</v>
      </c>
      <c r="J24" s="138" t="s">
        <v>89</v>
      </c>
      <c r="K24" s="102">
        <v>32</v>
      </c>
      <c r="L24" s="51">
        <f t="shared" si="4"/>
        <v>0.11966195497718944</v>
      </c>
      <c r="M24" s="51">
        <f t="shared" si="5"/>
        <v>1.5145842631855209</v>
      </c>
      <c r="N24" s="136" t="s">
        <v>88</v>
      </c>
      <c r="O24" s="53"/>
      <c r="P24" s="52"/>
      <c r="S24" s="139"/>
      <c r="T24" s="139"/>
    </row>
    <row r="25" spans="1:20" ht="12.75" customHeight="1">
      <c r="A25" s="86" t="s">
        <v>26</v>
      </c>
      <c r="B25" s="80" t="s">
        <v>68</v>
      </c>
      <c r="C25" s="102">
        <v>93</v>
      </c>
      <c r="D25" s="51">
        <f t="shared" si="0"/>
        <v>0.17645049899442189</v>
      </c>
      <c r="E25" s="51">
        <f t="shared" si="1"/>
        <v>2.2750384493729334</v>
      </c>
      <c r="F25" s="137" t="s">
        <v>89</v>
      </c>
      <c r="G25" s="102">
        <v>57</v>
      </c>
      <c r="H25" s="51">
        <f t="shared" si="2"/>
        <v>0.2195347404097982</v>
      </c>
      <c r="I25" s="51">
        <f t="shared" si="3"/>
        <v>2.8859999635452636</v>
      </c>
      <c r="J25" s="138" t="s">
        <v>86</v>
      </c>
      <c r="K25" s="102">
        <v>36</v>
      </c>
      <c r="L25" s="51">
        <f t="shared" si="4"/>
        <v>0.13461969934933812</v>
      </c>
      <c r="M25" s="51">
        <f t="shared" si="5"/>
        <v>1.7039072960837109</v>
      </c>
      <c r="N25" s="136" t="s">
        <v>89</v>
      </c>
      <c r="O25" s="53"/>
      <c r="P25" s="52"/>
      <c r="S25" s="139"/>
      <c r="T25" s="139"/>
    </row>
    <row r="26" spans="1:20" ht="12.75" customHeight="1">
      <c r="A26" s="86" t="s">
        <v>27</v>
      </c>
      <c r="B26" s="80" t="s">
        <v>69</v>
      </c>
      <c r="C26" s="102">
        <v>443</v>
      </c>
      <c r="D26" s="51">
        <f t="shared" si="0"/>
        <v>0.8405115167153645</v>
      </c>
      <c r="E26" s="51">
        <f t="shared" si="1"/>
        <v>10.837011108303328</v>
      </c>
      <c r="F26" s="137" t="s">
        <v>90</v>
      </c>
      <c r="G26" s="102">
        <v>169</v>
      </c>
      <c r="H26" s="51">
        <f t="shared" si="2"/>
        <v>0.65090124788168235</v>
      </c>
      <c r="I26" s="51">
        <f t="shared" si="3"/>
        <v>8.5567367340201681</v>
      </c>
      <c r="J26" s="138" t="s">
        <v>90</v>
      </c>
      <c r="K26" s="102">
        <v>274</v>
      </c>
      <c r="L26" s="51">
        <f t="shared" si="4"/>
        <v>1.0246054894921846</v>
      </c>
      <c r="M26" s="51">
        <f t="shared" si="5"/>
        <v>12.968627753526023</v>
      </c>
      <c r="N26" s="136" t="s">
        <v>80</v>
      </c>
      <c r="O26" s="53"/>
      <c r="P26" s="52"/>
      <c r="S26" s="139"/>
      <c r="T26" s="139"/>
    </row>
    <row r="27" spans="1:20" ht="12.75" customHeight="1">
      <c r="A27" s="86" t="s">
        <v>28</v>
      </c>
      <c r="B27" s="80" t="s">
        <v>70</v>
      </c>
      <c r="C27" s="102">
        <v>2984</v>
      </c>
      <c r="D27" s="51">
        <f t="shared" si="0"/>
        <v>5.6615945053694077</v>
      </c>
      <c r="E27" s="51">
        <f t="shared" si="1"/>
        <v>72.996932612137996</v>
      </c>
      <c r="F27" s="137" t="s">
        <v>91</v>
      </c>
      <c r="G27" s="102">
        <v>1730</v>
      </c>
      <c r="H27" s="51">
        <f t="shared" si="2"/>
        <v>6.6630719457710681</v>
      </c>
      <c r="I27" s="51">
        <f t="shared" si="3"/>
        <v>87.592630472514145</v>
      </c>
      <c r="J27" s="138" t="s">
        <v>91</v>
      </c>
      <c r="K27" s="102">
        <v>1254</v>
      </c>
      <c r="L27" s="51">
        <f t="shared" si="4"/>
        <v>4.6892528606686117</v>
      </c>
      <c r="M27" s="51">
        <f t="shared" si="5"/>
        <v>59.352770813582609</v>
      </c>
      <c r="N27" s="136" t="s">
        <v>79</v>
      </c>
      <c r="O27" s="53"/>
      <c r="P27" s="52"/>
      <c r="S27" s="139"/>
      <c r="T27" s="139"/>
    </row>
    <row r="28" spans="1:20">
      <c r="A28" s="106" t="s">
        <v>34</v>
      </c>
      <c r="B28" s="107"/>
      <c r="C28" s="102">
        <f>SUM(C9:C27)</f>
        <v>52706</v>
      </c>
      <c r="D28" s="51">
        <f>C28/C$28*100</f>
        <v>100</v>
      </c>
      <c r="E28" s="51">
        <f>SUM(C28/$C$29*100000)</f>
        <v>1289.3352313188152</v>
      </c>
      <c r="F28" s="113"/>
      <c r="G28" s="102">
        <f>SUM(G9:G27)</f>
        <v>25964</v>
      </c>
      <c r="H28" s="51">
        <f>SUM(H9:H27)</f>
        <v>99.999999999999986</v>
      </c>
      <c r="I28" s="51">
        <f>I9+I10+I11+I12+I13+I14+I16+I17+I18+I19+I20+I21+I22+I24+I25+I26+I27</f>
        <v>1314.5982991840215</v>
      </c>
      <c r="J28" s="113"/>
      <c r="K28" s="102">
        <f>SUM(K9:K27)</f>
        <v>26742</v>
      </c>
      <c r="L28" s="51">
        <f>SUM(L9:L27)</f>
        <v>100.00000000000001</v>
      </c>
      <c r="M28" s="51">
        <f>SUM(K28/$K$29*100000)</f>
        <v>1265.71913644085</v>
      </c>
      <c r="N28" s="113"/>
      <c r="O28" s="110"/>
      <c r="P28" s="52"/>
      <c r="S28" s="139"/>
      <c r="T28" s="139"/>
    </row>
    <row r="29" spans="1:20">
      <c r="A29" s="45"/>
      <c r="B29" s="111" t="s">
        <v>51</v>
      </c>
      <c r="C29" s="52">
        <v>4087843</v>
      </c>
      <c r="D29" s="11"/>
      <c r="G29" s="52">
        <v>1975052</v>
      </c>
      <c r="K29" s="52">
        <v>2112791</v>
      </c>
    </row>
    <row r="30" spans="1:20">
      <c r="A30" s="45"/>
      <c r="B30" s="43"/>
      <c r="C30" s="45"/>
      <c r="D30" s="11"/>
    </row>
    <row r="31" spans="1:20" ht="15">
      <c r="A31" s="45"/>
      <c r="B31" s="111"/>
      <c r="C31" s="126"/>
      <c r="D31" s="11"/>
      <c r="E31" s="20"/>
      <c r="G31" s="126"/>
      <c r="K31" s="126"/>
    </row>
    <row r="32" spans="1:20" ht="15">
      <c r="A32" s="45"/>
      <c r="B32" s="112"/>
      <c r="C32" s="133"/>
      <c r="D32" s="31"/>
      <c r="E32" s="31"/>
      <c r="G32" s="133"/>
      <c r="K32" s="133"/>
    </row>
    <row r="33" spans="1:11">
      <c r="A33" s="45"/>
      <c r="B33" s="43"/>
      <c r="C33" s="45"/>
      <c r="D33" s="11"/>
    </row>
    <row r="34" spans="1:11">
      <c r="A34" s="45"/>
      <c r="B34" s="43"/>
      <c r="D34" s="30"/>
      <c r="E34" s="30"/>
      <c r="F34" s="50"/>
      <c r="G34" s="30"/>
      <c r="H34" s="30"/>
      <c r="I34" s="30"/>
      <c r="J34" s="50"/>
      <c r="K34" s="30"/>
    </row>
    <row r="37" spans="1:11" ht="15">
      <c r="C37" s="125"/>
    </row>
    <row r="38" spans="1:11" ht="15">
      <c r="C38" s="133"/>
      <c r="D38" s="134"/>
    </row>
    <row r="39" spans="1:11" ht="15">
      <c r="C39" s="133"/>
      <c r="D39" s="134"/>
    </row>
    <row r="40" spans="1:11">
      <c r="B40" s="43"/>
      <c r="C40" s="44"/>
    </row>
    <row r="41" spans="1:11">
      <c r="B41" s="43"/>
      <c r="C41" s="28"/>
      <c r="D41" s="28"/>
      <c r="E41" s="28"/>
    </row>
    <row r="42" spans="1:11">
      <c r="B42" s="43"/>
      <c r="C42" s="45"/>
    </row>
    <row r="43" spans="1:11" ht="15">
      <c r="C43" s="133"/>
    </row>
    <row r="44" spans="1:11" ht="15">
      <c r="C44" s="133"/>
    </row>
    <row r="45" spans="1:11" ht="15">
      <c r="C45" s="133"/>
    </row>
  </sheetData>
  <mergeCells count="3">
    <mergeCell ref="C2:F2"/>
    <mergeCell ref="G2:J2"/>
    <mergeCell ref="K2:N2"/>
  </mergeCells>
  <phoneticPr fontId="0" type="noConversion"/>
  <printOptions horizontalCentered="1" verticalCentered="1"/>
  <pageMargins left="0.39370078740157483" right="0" top="0.23622047244094491" bottom="0.27" header="0" footer="0"/>
  <pageSetup paperSize="9" scale="7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57"/>
    <col min="4" max="4" width="7.42578125" customWidth="1"/>
    <col min="5" max="5" width="9.140625" style="11"/>
    <col min="6" max="6" width="5.42578125" style="5" bestFit="1" customWidth="1"/>
    <col min="7" max="7" width="9.140625" style="60"/>
    <col min="8" max="8" width="6.7109375" customWidth="1"/>
    <col min="9" max="9" width="9.140625" style="11"/>
    <col min="10" max="10" width="5.42578125" style="5" bestFit="1" customWidth="1"/>
    <col min="11" max="11" width="7.5703125" style="60" bestFit="1" customWidth="1"/>
    <col min="12" max="12" width="6.5703125" customWidth="1"/>
    <col min="13" max="13" width="9.140625" style="11"/>
    <col min="14" max="14" width="5.42578125" style="5" bestFit="1" customWidth="1"/>
    <col min="15" max="16384" width="9.140625" style="11"/>
  </cols>
  <sheetData>
    <row r="1" spans="1:15">
      <c r="A1" s="26" t="s">
        <v>48</v>
      </c>
      <c r="B1" s="7"/>
      <c r="C1" s="55"/>
      <c r="D1" s="1"/>
      <c r="E1" s="1"/>
      <c r="F1" s="10"/>
      <c r="G1" s="58"/>
      <c r="H1" s="1"/>
      <c r="I1" s="1"/>
      <c r="J1" s="10"/>
      <c r="K1" s="58"/>
      <c r="L1" s="1"/>
      <c r="M1" s="1"/>
      <c r="N1" s="10"/>
    </row>
    <row r="2" spans="1:15" s="22" customFormat="1">
      <c r="A2" s="2"/>
      <c r="B2" s="39"/>
      <c r="C2" s="173" t="s">
        <v>0</v>
      </c>
      <c r="D2" s="173"/>
      <c r="E2" s="173"/>
      <c r="F2" s="174"/>
      <c r="G2" s="172" t="s">
        <v>29</v>
      </c>
      <c r="H2" s="173"/>
      <c r="I2" s="173"/>
      <c r="J2" s="174"/>
      <c r="K2" s="172" t="s">
        <v>30</v>
      </c>
      <c r="L2" s="173"/>
      <c r="M2" s="173"/>
      <c r="N2" s="174"/>
    </row>
    <row r="3" spans="1:15" s="22" customFormat="1">
      <c r="A3" s="2"/>
      <c r="B3" s="2"/>
      <c r="C3" s="34"/>
      <c r="D3" s="13"/>
      <c r="E3" s="18" t="s">
        <v>2</v>
      </c>
      <c r="F3" s="14"/>
      <c r="G3" s="13"/>
      <c r="H3" s="13"/>
      <c r="I3" s="18" t="s">
        <v>2</v>
      </c>
      <c r="J3" s="14"/>
      <c r="K3" s="13"/>
      <c r="L3" s="13"/>
      <c r="M3" s="18" t="s">
        <v>2</v>
      </c>
      <c r="N3" s="14"/>
    </row>
    <row r="4" spans="1:15" s="22" customFormat="1">
      <c r="A4" s="2" t="s">
        <v>3</v>
      </c>
      <c r="B4" s="2"/>
      <c r="C4" s="34" t="s">
        <v>1</v>
      </c>
      <c r="D4" s="13" t="s">
        <v>4</v>
      </c>
      <c r="E4" s="19">
        <v>100000</v>
      </c>
      <c r="F4" s="15" t="s">
        <v>33</v>
      </c>
      <c r="G4" s="13" t="s">
        <v>1</v>
      </c>
      <c r="H4" s="13" t="s">
        <v>4</v>
      </c>
      <c r="I4" s="19">
        <v>100000</v>
      </c>
      <c r="J4" s="15" t="s">
        <v>33</v>
      </c>
      <c r="K4" s="13" t="s">
        <v>1</v>
      </c>
      <c r="L4" s="13" t="s">
        <v>4</v>
      </c>
      <c r="M4" s="19">
        <v>100000</v>
      </c>
      <c r="N4" s="14" t="s">
        <v>33</v>
      </c>
    </row>
    <row r="5" spans="1:15" s="22" customFormat="1">
      <c r="A5" s="2"/>
      <c r="B5" s="2"/>
      <c r="C5" s="34"/>
      <c r="D5" s="13"/>
      <c r="E5" s="18" t="s">
        <v>5</v>
      </c>
      <c r="F5" s="14"/>
      <c r="G5" s="13"/>
      <c r="H5" s="13"/>
      <c r="I5" s="18" t="s">
        <v>5</v>
      </c>
      <c r="J5" s="14"/>
      <c r="K5" s="13"/>
      <c r="L5" s="13"/>
      <c r="M5" s="18" t="s">
        <v>5</v>
      </c>
      <c r="N5" s="14"/>
    </row>
    <row r="6" spans="1:15" s="22" customFormat="1">
      <c r="A6" s="2"/>
      <c r="B6" s="2"/>
      <c r="C6" s="34"/>
      <c r="D6" s="13"/>
      <c r="E6" s="18" t="s">
        <v>7</v>
      </c>
      <c r="F6" s="14"/>
      <c r="G6" s="13"/>
      <c r="H6" s="13"/>
      <c r="I6" s="18" t="s">
        <v>7</v>
      </c>
      <c r="J6" s="14"/>
      <c r="K6" s="13"/>
      <c r="L6" s="13"/>
      <c r="M6" s="18" t="s">
        <v>7</v>
      </c>
      <c r="N6" s="14"/>
    </row>
    <row r="7" spans="1:15" s="22" customFormat="1">
      <c r="A7" s="2" t="s">
        <v>8</v>
      </c>
      <c r="B7" s="2"/>
      <c r="C7" s="34" t="s">
        <v>6</v>
      </c>
      <c r="D7" s="13" t="s">
        <v>4</v>
      </c>
      <c r="E7" s="19">
        <v>100000</v>
      </c>
      <c r="F7" s="15"/>
      <c r="G7" s="13" t="s">
        <v>6</v>
      </c>
      <c r="H7" s="13" t="s">
        <v>4</v>
      </c>
      <c r="I7" s="19">
        <v>100000</v>
      </c>
      <c r="J7" s="15"/>
      <c r="K7" s="13" t="s">
        <v>6</v>
      </c>
      <c r="L7" s="13" t="s">
        <v>4</v>
      </c>
      <c r="M7" s="19">
        <v>100000</v>
      </c>
      <c r="N7" s="14"/>
    </row>
    <row r="8" spans="1:15" s="22" customFormat="1">
      <c r="A8" s="3"/>
      <c r="B8" s="3"/>
      <c r="C8" s="35"/>
      <c r="D8" s="16"/>
      <c r="E8" s="16" t="s">
        <v>9</v>
      </c>
      <c r="F8" s="17"/>
      <c r="G8" s="16"/>
      <c r="H8" s="16"/>
      <c r="I8" s="16" t="s">
        <v>9</v>
      </c>
      <c r="J8" s="17"/>
      <c r="K8" s="16"/>
      <c r="L8" s="16"/>
      <c r="M8" s="16" t="s">
        <v>9</v>
      </c>
      <c r="N8" s="14"/>
    </row>
    <row r="9" spans="1:15" ht="25.5">
      <c r="A9" s="100" t="s">
        <v>10</v>
      </c>
      <c r="B9" s="80" t="s">
        <v>71</v>
      </c>
      <c r="C9" s="142">
        <v>30</v>
      </c>
      <c r="D9" s="51">
        <f t="shared" ref="D9:D27" si="0">SUM(C9/C$28*100)</f>
        <v>0.58777429467084641</v>
      </c>
      <c r="E9" s="51">
        <f t="shared" ref="E9:E27" si="1">SUM(C9/C$29*100000)</f>
        <v>6.695367475243879</v>
      </c>
      <c r="F9" s="64">
        <v>11</v>
      </c>
      <c r="G9" s="142">
        <v>17</v>
      </c>
      <c r="H9" s="51">
        <f t="shared" ref="H9:H27" si="2">SUM(G9/G$28*100)</f>
        <v>0.64393939393939392</v>
      </c>
      <c r="I9" s="51">
        <f t="shared" ref="I9:I27" si="3">SUM(G9/G$29*100000)</f>
        <v>7.7809613606612906</v>
      </c>
      <c r="J9" s="64">
        <v>11</v>
      </c>
      <c r="K9" s="142">
        <v>13</v>
      </c>
      <c r="L9" s="51">
        <f t="shared" ref="L9:L27" si="4">SUM(K9/K$28*100)</f>
        <v>0.52759740259740262</v>
      </c>
      <c r="M9" s="51">
        <f t="shared" ref="M9:M27" si="5">SUM(K9/K$29*100000)</f>
        <v>5.6622921829878603</v>
      </c>
      <c r="N9" s="64">
        <v>11</v>
      </c>
    </row>
    <row r="10" spans="1:15">
      <c r="A10" s="100" t="s">
        <v>11</v>
      </c>
      <c r="B10" s="80" t="s">
        <v>12</v>
      </c>
      <c r="C10" s="142">
        <v>1417</v>
      </c>
      <c r="D10" s="51">
        <f t="shared" si="0"/>
        <v>27.762539184952978</v>
      </c>
      <c r="E10" s="51">
        <f t="shared" si="1"/>
        <v>316.24452374735256</v>
      </c>
      <c r="F10" s="64">
        <v>2</v>
      </c>
      <c r="G10" s="142">
        <v>869</v>
      </c>
      <c r="H10" s="51">
        <f t="shared" si="2"/>
        <v>32.916666666666664</v>
      </c>
      <c r="I10" s="51">
        <f t="shared" si="3"/>
        <v>397.74443661262711</v>
      </c>
      <c r="J10" s="64">
        <v>2</v>
      </c>
      <c r="K10" s="142">
        <v>548</v>
      </c>
      <c r="L10" s="51">
        <f t="shared" si="4"/>
        <v>22.240259740259742</v>
      </c>
      <c r="M10" s="51">
        <f t="shared" si="5"/>
        <v>238.68739355979596</v>
      </c>
      <c r="N10" s="64">
        <v>2</v>
      </c>
    </row>
    <row r="11" spans="1:15" ht="51">
      <c r="A11" s="100" t="s">
        <v>13</v>
      </c>
      <c r="B11" s="80" t="s">
        <v>54</v>
      </c>
      <c r="C11" s="142">
        <v>5</v>
      </c>
      <c r="D11" s="51">
        <f t="shared" si="0"/>
        <v>9.796238244514105E-2</v>
      </c>
      <c r="E11" s="51">
        <f t="shared" si="1"/>
        <v>1.1158945792073132</v>
      </c>
      <c r="F11" s="64">
        <v>15</v>
      </c>
      <c r="G11" s="142">
        <v>0</v>
      </c>
      <c r="H11" s="51">
        <f t="shared" si="2"/>
        <v>0</v>
      </c>
      <c r="I11" s="51">
        <f t="shared" si="3"/>
        <v>0</v>
      </c>
      <c r="J11" s="64">
        <v>0</v>
      </c>
      <c r="K11" s="142">
        <v>5</v>
      </c>
      <c r="L11" s="51">
        <f t="shared" si="4"/>
        <v>0.20292207792207789</v>
      </c>
      <c r="M11" s="51">
        <f t="shared" si="5"/>
        <v>2.1778046857645621</v>
      </c>
      <c r="N11" s="64">
        <v>13</v>
      </c>
    </row>
    <row r="12" spans="1:15" ht="25.5">
      <c r="A12" s="100" t="s">
        <v>14</v>
      </c>
      <c r="B12" s="80" t="s">
        <v>55</v>
      </c>
      <c r="C12" s="142">
        <v>349</v>
      </c>
      <c r="D12" s="51">
        <f t="shared" si="0"/>
        <v>6.8377742946708464</v>
      </c>
      <c r="E12" s="51">
        <f t="shared" si="1"/>
        <v>77.889441628670454</v>
      </c>
      <c r="F12" s="64">
        <v>3</v>
      </c>
      <c r="G12" s="142">
        <v>154</v>
      </c>
      <c r="H12" s="51">
        <f t="shared" si="2"/>
        <v>5.833333333333333</v>
      </c>
      <c r="I12" s="51">
        <f t="shared" si="3"/>
        <v>70.486355855402266</v>
      </c>
      <c r="J12" s="64">
        <v>3</v>
      </c>
      <c r="K12" s="142">
        <v>195</v>
      </c>
      <c r="L12" s="51">
        <f t="shared" si="4"/>
        <v>7.9139610389610384</v>
      </c>
      <c r="M12" s="51">
        <f t="shared" si="5"/>
        <v>84.93438274481791</v>
      </c>
      <c r="N12" s="64">
        <v>3</v>
      </c>
      <c r="O12" s="53"/>
    </row>
    <row r="13" spans="1:15" ht="38.25">
      <c r="A13" s="100" t="s">
        <v>15</v>
      </c>
      <c r="B13" s="80" t="s">
        <v>57</v>
      </c>
      <c r="C13" s="142">
        <v>156</v>
      </c>
      <c r="D13" s="51">
        <f t="shared" si="0"/>
        <v>3.0564263322884013</v>
      </c>
      <c r="E13" s="51">
        <f t="shared" si="1"/>
        <v>34.815910871268173</v>
      </c>
      <c r="F13" s="64">
        <v>8</v>
      </c>
      <c r="G13" s="142">
        <v>51</v>
      </c>
      <c r="H13" s="51">
        <f t="shared" si="2"/>
        <v>1.9318181818181817</v>
      </c>
      <c r="I13" s="51">
        <f t="shared" si="3"/>
        <v>23.342884081983872</v>
      </c>
      <c r="J13" s="64">
        <v>9</v>
      </c>
      <c r="K13" s="142">
        <v>105</v>
      </c>
      <c r="L13" s="51">
        <f t="shared" si="4"/>
        <v>4.2613636363636358</v>
      </c>
      <c r="M13" s="51">
        <f t="shared" si="5"/>
        <v>45.733898401055797</v>
      </c>
      <c r="N13" s="64">
        <v>5</v>
      </c>
      <c r="O13" s="53"/>
    </row>
    <row r="14" spans="1:15" ht="25.5">
      <c r="A14" s="100" t="s">
        <v>16</v>
      </c>
      <c r="B14" s="80" t="s">
        <v>56</v>
      </c>
      <c r="C14" s="142">
        <v>176</v>
      </c>
      <c r="D14" s="51">
        <f t="shared" si="0"/>
        <v>3.4482758620689653</v>
      </c>
      <c r="E14" s="51">
        <f t="shared" si="1"/>
        <v>39.279489188097422</v>
      </c>
      <c r="F14" s="64">
        <v>7</v>
      </c>
      <c r="G14" s="141">
        <v>93</v>
      </c>
      <c r="H14" s="51">
        <f t="shared" si="2"/>
        <v>3.5227272727272725</v>
      </c>
      <c r="I14" s="51">
        <f t="shared" si="3"/>
        <v>42.566435678911766</v>
      </c>
      <c r="J14" s="64">
        <v>7</v>
      </c>
      <c r="K14" s="142">
        <v>83</v>
      </c>
      <c r="L14" s="51">
        <f t="shared" si="4"/>
        <v>3.3685064935064934</v>
      </c>
      <c r="M14" s="51">
        <f t="shared" si="5"/>
        <v>36.151557783691729</v>
      </c>
      <c r="N14" s="64">
        <v>6</v>
      </c>
      <c r="O14" s="53"/>
    </row>
    <row r="15" spans="1:15" ht="25.5">
      <c r="A15" s="100" t="s">
        <v>35</v>
      </c>
      <c r="B15" s="80" t="s">
        <v>58</v>
      </c>
      <c r="C15" s="142">
        <v>0</v>
      </c>
      <c r="D15" s="51">
        <f t="shared" si="0"/>
        <v>0</v>
      </c>
      <c r="E15" s="51">
        <f t="shared" si="1"/>
        <v>0</v>
      </c>
      <c r="F15" s="64">
        <v>0</v>
      </c>
      <c r="G15" s="142">
        <v>0</v>
      </c>
      <c r="H15" s="51">
        <f t="shared" si="2"/>
        <v>0</v>
      </c>
      <c r="I15" s="51">
        <f t="shared" si="3"/>
        <v>0</v>
      </c>
      <c r="J15" s="64">
        <v>0</v>
      </c>
      <c r="K15" s="142">
        <v>0</v>
      </c>
      <c r="L15" s="51">
        <f t="shared" si="4"/>
        <v>0</v>
      </c>
      <c r="M15" s="51">
        <f t="shared" si="5"/>
        <v>0</v>
      </c>
      <c r="N15" s="64">
        <v>0</v>
      </c>
      <c r="O15" s="53"/>
    </row>
    <row r="16" spans="1:15" ht="25.5">
      <c r="A16" s="100" t="s">
        <v>17</v>
      </c>
      <c r="B16" s="80" t="s">
        <v>59</v>
      </c>
      <c r="C16" s="141">
        <v>0</v>
      </c>
      <c r="D16" s="51">
        <f t="shared" si="0"/>
        <v>0</v>
      </c>
      <c r="E16" s="51">
        <f t="shared" si="1"/>
        <v>0</v>
      </c>
      <c r="F16" s="64">
        <v>0</v>
      </c>
      <c r="G16" s="141">
        <v>0</v>
      </c>
      <c r="H16" s="51">
        <f t="shared" si="2"/>
        <v>0</v>
      </c>
      <c r="I16" s="51">
        <f t="shared" si="3"/>
        <v>0</v>
      </c>
      <c r="J16" s="64">
        <v>0</v>
      </c>
      <c r="K16" s="141">
        <v>0</v>
      </c>
      <c r="L16" s="51">
        <f t="shared" si="4"/>
        <v>0</v>
      </c>
      <c r="M16" s="51">
        <f t="shared" si="5"/>
        <v>0</v>
      </c>
      <c r="N16" s="64">
        <v>0</v>
      </c>
      <c r="O16" s="53"/>
    </row>
    <row r="17" spans="1:15" ht="25.5">
      <c r="A17" s="100" t="s">
        <v>18</v>
      </c>
      <c r="B17" s="80" t="s">
        <v>60</v>
      </c>
      <c r="C17" s="141">
        <v>2046</v>
      </c>
      <c r="D17" s="51">
        <f t="shared" si="0"/>
        <v>40.086206896551722</v>
      </c>
      <c r="E17" s="51">
        <f t="shared" si="1"/>
        <v>456.62406181163254</v>
      </c>
      <c r="F17" s="64">
        <v>1</v>
      </c>
      <c r="G17" s="141">
        <v>946</v>
      </c>
      <c r="H17" s="51">
        <f t="shared" si="2"/>
        <v>35.833333333333336</v>
      </c>
      <c r="I17" s="51">
        <f t="shared" si="3"/>
        <v>432.98761454032831</v>
      </c>
      <c r="J17" s="64">
        <v>1</v>
      </c>
      <c r="K17" s="142">
        <v>1100</v>
      </c>
      <c r="L17" s="51">
        <f t="shared" si="4"/>
        <v>44.642857142857146</v>
      </c>
      <c r="M17" s="51">
        <f t="shared" si="5"/>
        <v>479.11703086820364</v>
      </c>
      <c r="N17" s="64">
        <v>1</v>
      </c>
      <c r="O17" s="53"/>
    </row>
    <row r="18" spans="1:15" ht="25.5">
      <c r="A18" s="100" t="s">
        <v>19</v>
      </c>
      <c r="B18" s="80" t="s">
        <v>61</v>
      </c>
      <c r="C18" s="141">
        <v>212</v>
      </c>
      <c r="D18" s="51">
        <f t="shared" si="0"/>
        <v>4.153605015673981</v>
      </c>
      <c r="E18" s="51">
        <f t="shared" si="1"/>
        <v>47.313930158390079</v>
      </c>
      <c r="F18" s="64">
        <v>5</v>
      </c>
      <c r="G18" s="141">
        <v>132</v>
      </c>
      <c r="H18" s="51">
        <f t="shared" si="2"/>
        <v>5</v>
      </c>
      <c r="I18" s="51">
        <f t="shared" si="3"/>
        <v>60.41687644748766</v>
      </c>
      <c r="J18" s="64">
        <v>5</v>
      </c>
      <c r="K18" s="142">
        <v>80</v>
      </c>
      <c r="L18" s="51">
        <f t="shared" si="4"/>
        <v>3.2467532467532463</v>
      </c>
      <c r="M18" s="51">
        <f t="shared" si="5"/>
        <v>34.844874972232994</v>
      </c>
      <c r="N18" s="64">
        <v>7</v>
      </c>
      <c r="O18" s="53"/>
    </row>
    <row r="19" spans="1:15" ht="25.5">
      <c r="A19" s="100" t="s">
        <v>20</v>
      </c>
      <c r="B19" s="80" t="s">
        <v>67</v>
      </c>
      <c r="C19" s="141">
        <v>195</v>
      </c>
      <c r="D19" s="51">
        <f t="shared" si="0"/>
        <v>3.8205329153605012</v>
      </c>
      <c r="E19" s="51">
        <f t="shared" si="1"/>
        <v>43.519888589085213</v>
      </c>
      <c r="F19" s="64">
        <v>6</v>
      </c>
      <c r="G19" s="141">
        <v>122</v>
      </c>
      <c r="H19" s="51">
        <f t="shared" si="2"/>
        <v>4.6212121212121211</v>
      </c>
      <c r="I19" s="51">
        <f t="shared" si="3"/>
        <v>55.839840352981028</v>
      </c>
      <c r="J19" s="64">
        <v>6</v>
      </c>
      <c r="K19" s="142">
        <v>73</v>
      </c>
      <c r="L19" s="51">
        <f t="shared" si="4"/>
        <v>2.9626623376623376</v>
      </c>
      <c r="M19" s="51">
        <f t="shared" si="5"/>
        <v>31.795948412162602</v>
      </c>
      <c r="N19" s="64">
        <v>8</v>
      </c>
      <c r="O19" s="53"/>
    </row>
    <row r="20" spans="1:15" ht="25.5">
      <c r="A20" s="100" t="s">
        <v>21</v>
      </c>
      <c r="B20" s="80" t="s">
        <v>62</v>
      </c>
      <c r="C20" s="141">
        <v>0</v>
      </c>
      <c r="D20" s="51">
        <f t="shared" si="0"/>
        <v>0</v>
      </c>
      <c r="E20" s="51">
        <f t="shared" si="1"/>
        <v>0</v>
      </c>
      <c r="F20" s="64">
        <v>0</v>
      </c>
      <c r="G20" s="141">
        <v>0</v>
      </c>
      <c r="H20" s="51">
        <f t="shared" si="2"/>
        <v>0</v>
      </c>
      <c r="I20" s="51">
        <f t="shared" si="3"/>
        <v>0</v>
      </c>
      <c r="J20" s="64">
        <v>0</v>
      </c>
      <c r="K20" s="141">
        <v>0</v>
      </c>
      <c r="L20" s="51">
        <f t="shared" si="4"/>
        <v>0</v>
      </c>
      <c r="M20" s="51">
        <f t="shared" si="5"/>
        <v>0</v>
      </c>
      <c r="N20" s="64">
        <v>0</v>
      </c>
      <c r="O20" s="53"/>
    </row>
    <row r="21" spans="1:15" ht="38.25">
      <c r="A21" s="100" t="s">
        <v>22</v>
      </c>
      <c r="B21" s="80" t="s">
        <v>63</v>
      </c>
      <c r="C21" s="141">
        <v>16</v>
      </c>
      <c r="D21" s="51">
        <f t="shared" si="0"/>
        <v>0.31347962382445138</v>
      </c>
      <c r="E21" s="51">
        <f t="shared" si="1"/>
        <v>3.570862653463402</v>
      </c>
      <c r="F21" s="64">
        <v>12</v>
      </c>
      <c r="G21" s="141">
        <v>4</v>
      </c>
      <c r="H21" s="51">
        <f t="shared" si="2"/>
        <v>0.15151515151515152</v>
      </c>
      <c r="I21" s="51">
        <f t="shared" si="3"/>
        <v>1.8308144378026565</v>
      </c>
      <c r="J21" s="64">
        <v>13</v>
      </c>
      <c r="K21" s="142">
        <v>12</v>
      </c>
      <c r="L21" s="51">
        <f t="shared" si="4"/>
        <v>0.48701298701298701</v>
      </c>
      <c r="M21" s="51">
        <f t="shared" si="5"/>
        <v>5.226731245834948</v>
      </c>
      <c r="N21" s="64">
        <v>12</v>
      </c>
      <c r="O21" s="53"/>
    </row>
    <row r="22" spans="1:15" ht="25.5">
      <c r="A22" s="100" t="s">
        <v>23</v>
      </c>
      <c r="B22" s="80" t="s">
        <v>64</v>
      </c>
      <c r="C22" s="141">
        <v>114</v>
      </c>
      <c r="D22" s="51">
        <f t="shared" si="0"/>
        <v>2.2335423197492164</v>
      </c>
      <c r="E22" s="51">
        <f t="shared" si="1"/>
        <v>25.44239640592674</v>
      </c>
      <c r="F22" s="64">
        <v>9</v>
      </c>
      <c r="G22" s="141">
        <v>59</v>
      </c>
      <c r="H22" s="51">
        <f t="shared" si="2"/>
        <v>2.2348484848484849</v>
      </c>
      <c r="I22" s="51">
        <f t="shared" si="3"/>
        <v>27.004512957589185</v>
      </c>
      <c r="J22" s="64">
        <v>8</v>
      </c>
      <c r="K22" s="142">
        <v>55</v>
      </c>
      <c r="L22" s="51">
        <f t="shared" si="4"/>
        <v>2.2321428571428572</v>
      </c>
      <c r="M22" s="51">
        <f t="shared" si="5"/>
        <v>23.95585154341018</v>
      </c>
      <c r="N22" s="64">
        <v>10</v>
      </c>
      <c r="O22" s="53"/>
    </row>
    <row r="23" spans="1:15" ht="25.5">
      <c r="A23" s="100" t="s">
        <v>24</v>
      </c>
      <c r="B23" s="80" t="s">
        <v>65</v>
      </c>
      <c r="C23" s="141">
        <v>0</v>
      </c>
      <c r="D23" s="51">
        <f t="shared" si="0"/>
        <v>0</v>
      </c>
      <c r="E23" s="51">
        <f t="shared" si="1"/>
        <v>0</v>
      </c>
      <c r="F23" s="64">
        <v>0</v>
      </c>
      <c r="G23" s="141">
        <v>0</v>
      </c>
      <c r="H23" s="51">
        <f t="shared" si="2"/>
        <v>0</v>
      </c>
      <c r="I23" s="51">
        <f t="shared" si="3"/>
        <v>0</v>
      </c>
      <c r="J23" s="64">
        <v>0</v>
      </c>
      <c r="K23" s="141">
        <v>0</v>
      </c>
      <c r="L23" s="51">
        <f t="shared" si="4"/>
        <v>0</v>
      </c>
      <c r="M23" s="51">
        <f t="shared" si="5"/>
        <v>0</v>
      </c>
      <c r="N23" s="64">
        <v>0</v>
      </c>
      <c r="O23" s="53"/>
    </row>
    <row r="24" spans="1:15" ht="25.5">
      <c r="A24" s="100" t="s">
        <v>25</v>
      </c>
      <c r="B24" s="80" t="s">
        <v>66</v>
      </c>
      <c r="C24" s="141">
        <v>9</v>
      </c>
      <c r="D24" s="51">
        <f t="shared" si="0"/>
        <v>0.17633228840125392</v>
      </c>
      <c r="E24" s="51">
        <f t="shared" si="1"/>
        <v>2.0086102425731638</v>
      </c>
      <c r="F24" s="64">
        <v>14</v>
      </c>
      <c r="G24" s="141">
        <v>6</v>
      </c>
      <c r="H24" s="51">
        <f t="shared" si="2"/>
        <v>0.22727272727272727</v>
      </c>
      <c r="I24" s="51">
        <f t="shared" si="3"/>
        <v>2.7462216567039848</v>
      </c>
      <c r="J24" s="64">
        <v>12</v>
      </c>
      <c r="K24" s="142">
        <v>3</v>
      </c>
      <c r="L24" s="51">
        <f t="shared" si="4"/>
        <v>0.12175324675324675</v>
      </c>
      <c r="M24" s="51">
        <f t="shared" si="5"/>
        <v>1.306682811458737</v>
      </c>
      <c r="N24" s="64">
        <v>14</v>
      </c>
      <c r="O24" s="53"/>
    </row>
    <row r="25" spans="1:15" ht="38.25">
      <c r="A25" s="100" t="s">
        <v>26</v>
      </c>
      <c r="B25" s="80" t="s">
        <v>68</v>
      </c>
      <c r="C25" s="141">
        <v>11</v>
      </c>
      <c r="D25" s="51">
        <f t="shared" si="0"/>
        <v>0.21551724137931033</v>
      </c>
      <c r="E25" s="51">
        <f t="shared" si="1"/>
        <v>2.4549680742560889</v>
      </c>
      <c r="F25" s="64">
        <v>13</v>
      </c>
      <c r="G25" s="141">
        <v>6</v>
      </c>
      <c r="H25" s="51">
        <f t="shared" si="2"/>
        <v>0.22727272727272727</v>
      </c>
      <c r="I25" s="51">
        <f t="shared" si="3"/>
        <v>2.7462216567039848</v>
      </c>
      <c r="J25" s="64">
        <v>12</v>
      </c>
      <c r="K25" s="142">
        <v>5</v>
      </c>
      <c r="L25" s="51">
        <f t="shared" si="4"/>
        <v>0.20292207792207789</v>
      </c>
      <c r="M25" s="51">
        <f t="shared" si="5"/>
        <v>2.1778046857645621</v>
      </c>
      <c r="N25" s="64">
        <v>13</v>
      </c>
      <c r="O25" s="53"/>
    </row>
    <row r="26" spans="1:15" ht="38.25">
      <c r="A26" s="100" t="s">
        <v>27</v>
      </c>
      <c r="B26" s="80" t="s">
        <v>69</v>
      </c>
      <c r="C26" s="141">
        <v>92</v>
      </c>
      <c r="D26" s="51">
        <f t="shared" si="0"/>
        <v>1.8025078369905956</v>
      </c>
      <c r="E26" s="51">
        <f t="shared" si="1"/>
        <v>20.532460257414559</v>
      </c>
      <c r="F26" s="64">
        <v>10</v>
      </c>
      <c r="G26" s="141">
        <v>30</v>
      </c>
      <c r="H26" s="51">
        <f t="shared" si="2"/>
        <v>1.1363636363636365</v>
      </c>
      <c r="I26" s="51">
        <f t="shared" si="3"/>
        <v>13.731108283519925</v>
      </c>
      <c r="J26" s="64">
        <v>10</v>
      </c>
      <c r="K26" s="142">
        <v>62</v>
      </c>
      <c r="L26" s="51">
        <f t="shared" si="4"/>
        <v>2.5162337662337664</v>
      </c>
      <c r="M26" s="51">
        <f t="shared" si="5"/>
        <v>27.004778103480565</v>
      </c>
      <c r="N26" s="64">
        <v>9</v>
      </c>
      <c r="O26" s="53"/>
    </row>
    <row r="27" spans="1:15" ht="38.25">
      <c r="A27" s="100" t="s">
        <v>28</v>
      </c>
      <c r="B27" s="80" t="s">
        <v>70</v>
      </c>
      <c r="C27" s="141">
        <v>276</v>
      </c>
      <c r="D27" s="51">
        <f t="shared" si="0"/>
        <v>5.407523510971787</v>
      </c>
      <c r="E27" s="51">
        <f t="shared" si="1"/>
        <v>61.597380772243682</v>
      </c>
      <c r="F27" s="64">
        <v>4</v>
      </c>
      <c r="G27" s="141">
        <v>151</v>
      </c>
      <c r="H27" s="51">
        <f t="shared" si="2"/>
        <v>5.7196969696969697</v>
      </c>
      <c r="I27" s="51">
        <f t="shared" si="3"/>
        <v>69.113245027050283</v>
      </c>
      <c r="J27" s="64">
        <v>4</v>
      </c>
      <c r="K27" s="142">
        <v>125</v>
      </c>
      <c r="L27" s="51">
        <f t="shared" si="4"/>
        <v>5.0730519480519476</v>
      </c>
      <c r="M27" s="51">
        <f t="shared" si="5"/>
        <v>54.44511714411405</v>
      </c>
      <c r="N27" s="64">
        <v>4</v>
      </c>
      <c r="O27" s="53"/>
    </row>
    <row r="28" spans="1:15">
      <c r="A28" s="99" t="s">
        <v>34</v>
      </c>
      <c r="B28" s="144"/>
      <c r="C28" s="154">
        <f>SUM(C9:C27)</f>
        <v>5104</v>
      </c>
      <c r="D28" s="103">
        <f>SUM(C28/C28*100)</f>
        <v>100</v>
      </c>
      <c r="E28" s="104">
        <f>SUM(C28/C29*100000)</f>
        <v>1139.1051864548251</v>
      </c>
      <c r="F28" s="105"/>
      <c r="G28" s="154">
        <f>SUM(G9:G27)</f>
        <v>2640</v>
      </c>
      <c r="H28" s="103">
        <f>SUM(G28/G28*100)</f>
        <v>100</v>
      </c>
      <c r="I28" s="104">
        <f>SUM(G28/G29*100000)</f>
        <v>1208.3375289497533</v>
      </c>
      <c r="J28" s="105"/>
      <c r="K28" s="154">
        <f>SUM(K9:K27)</f>
        <v>2464</v>
      </c>
      <c r="L28" s="103">
        <f>SUM(K28/K28*100)</f>
        <v>100</v>
      </c>
      <c r="M28" s="104">
        <f>SUM(K28/K29*100000)</f>
        <v>1073.222149144776</v>
      </c>
      <c r="N28" s="105"/>
    </row>
    <row r="29" spans="1:15">
      <c r="B29" s="12" t="s">
        <v>51</v>
      </c>
      <c r="C29" s="56">
        <v>448071</v>
      </c>
      <c r="G29" s="56">
        <v>218482</v>
      </c>
      <c r="K29" s="61">
        <v>229589</v>
      </c>
    </row>
    <row r="31" spans="1:15">
      <c r="B31" s="12"/>
      <c r="C31" s="42"/>
      <c r="D31" s="109"/>
      <c r="E31" s="109"/>
      <c r="G31" s="42"/>
      <c r="H31" s="109"/>
      <c r="I31" s="109"/>
      <c r="K31" s="42"/>
      <c r="L31" s="109"/>
      <c r="M31" s="109"/>
    </row>
    <row r="32" spans="1:15" ht="15">
      <c r="B32" s="21"/>
      <c r="C32" s="133"/>
      <c r="D32" s="25"/>
      <c r="E32" s="31"/>
      <c r="G32" s="133"/>
      <c r="K32" s="133"/>
    </row>
    <row r="34" spans="3:11">
      <c r="C34" s="54"/>
      <c r="D34" s="23"/>
      <c r="E34" s="30"/>
      <c r="F34" s="32"/>
      <c r="G34" s="59"/>
      <c r="H34" s="23"/>
      <c r="I34" s="30"/>
      <c r="J34" s="32"/>
      <c r="K34" s="59"/>
    </row>
    <row r="35" spans="3:11" ht="15">
      <c r="C35" s="133"/>
    </row>
    <row r="36" spans="3:11" ht="15">
      <c r="C36" s="133"/>
    </row>
    <row r="37" spans="3:11" ht="15">
      <c r="C37" s="133"/>
    </row>
    <row r="38" spans="3:11">
      <c r="C38" s="38"/>
    </row>
    <row r="39" spans="3:11">
      <c r="C39" s="38"/>
    </row>
    <row r="40" spans="3:11">
      <c r="C40" s="38"/>
    </row>
    <row r="41" spans="3:11">
      <c r="C41" s="27"/>
      <c r="D41" s="28"/>
      <c r="E41" s="28"/>
    </row>
    <row r="42" spans="3:11" ht="15">
      <c r="C42" s="133"/>
      <c r="D42" s="134"/>
    </row>
    <row r="43" spans="3:11" ht="15">
      <c r="C43" s="133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C9" sqref="C9"/>
    </sheetView>
  </sheetViews>
  <sheetFormatPr defaultRowHeight="12.75"/>
  <cols>
    <col min="1" max="1" width="5.7109375" style="8" customWidth="1"/>
    <col min="2" max="2" width="39.28515625" style="6" customWidth="1"/>
    <col min="3" max="3" width="9.140625" style="37"/>
    <col min="4" max="4" width="7.42578125" customWidth="1"/>
    <col min="5" max="5" width="9.140625" style="11"/>
    <col min="6" max="6" width="5.42578125" style="5" bestFit="1" customWidth="1"/>
    <col min="7" max="7" width="9.140625" style="8"/>
    <col min="8" max="8" width="7.140625" customWidth="1"/>
    <col min="9" max="9" width="9.140625" style="11"/>
    <col min="10" max="10" width="5.42578125" style="5" bestFit="1" customWidth="1"/>
    <col min="11" max="11" width="7.5703125" style="8" bestFit="1" customWidth="1"/>
    <col min="12" max="12" width="6.5703125" customWidth="1"/>
    <col min="13" max="13" width="9.140625" style="11"/>
    <col min="14" max="14" width="5.42578125" style="5" bestFit="1" customWidth="1"/>
    <col min="15" max="16384" width="9.140625" style="11"/>
  </cols>
  <sheetData>
    <row r="1" spans="1:15">
      <c r="A1" s="26" t="s">
        <v>49</v>
      </c>
      <c r="B1" s="7"/>
      <c r="C1" s="33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5" s="22" customFormat="1">
      <c r="A2" s="2"/>
      <c r="B2" s="119"/>
      <c r="C2" s="172" t="s">
        <v>0</v>
      </c>
      <c r="D2" s="173"/>
      <c r="E2" s="173"/>
      <c r="F2" s="174"/>
      <c r="G2" s="172" t="s">
        <v>29</v>
      </c>
      <c r="H2" s="173"/>
      <c r="I2" s="173"/>
      <c r="J2" s="174"/>
      <c r="K2" s="172" t="s">
        <v>30</v>
      </c>
      <c r="L2" s="173"/>
      <c r="M2" s="173"/>
      <c r="N2" s="174"/>
    </row>
    <row r="3" spans="1:15" s="22" customFormat="1">
      <c r="A3" s="2"/>
      <c r="B3" s="2"/>
      <c r="C3" s="34"/>
      <c r="D3" s="18"/>
      <c r="E3" s="18" t="s">
        <v>2</v>
      </c>
      <c r="F3" s="14"/>
      <c r="G3" s="13"/>
      <c r="H3" s="13"/>
      <c r="I3" s="18" t="s">
        <v>2</v>
      </c>
      <c r="J3" s="14"/>
      <c r="K3" s="13"/>
      <c r="L3" s="13"/>
      <c r="M3" s="18" t="s">
        <v>2</v>
      </c>
      <c r="N3" s="4"/>
    </row>
    <row r="4" spans="1:15" s="22" customFormat="1">
      <c r="A4" s="2" t="s">
        <v>3</v>
      </c>
      <c r="B4" s="2"/>
      <c r="C4" s="34" t="s">
        <v>1</v>
      </c>
      <c r="D4" s="18" t="s">
        <v>4</v>
      </c>
      <c r="E4" s="19">
        <v>100000</v>
      </c>
      <c r="F4" s="15" t="s">
        <v>33</v>
      </c>
      <c r="G4" s="13" t="s">
        <v>1</v>
      </c>
      <c r="H4" s="13" t="s">
        <v>4</v>
      </c>
      <c r="I4" s="19">
        <v>100000</v>
      </c>
      <c r="J4" s="15" t="s">
        <v>33</v>
      </c>
      <c r="K4" s="13" t="s">
        <v>1</v>
      </c>
      <c r="L4" s="13" t="s">
        <v>4</v>
      </c>
      <c r="M4" s="19">
        <v>100000</v>
      </c>
      <c r="N4" s="14" t="s">
        <v>33</v>
      </c>
    </row>
    <row r="5" spans="1:15" s="22" customFormat="1">
      <c r="A5" s="2"/>
      <c r="B5" s="2"/>
      <c r="C5" s="34"/>
      <c r="D5" s="18"/>
      <c r="E5" s="18" t="s">
        <v>5</v>
      </c>
      <c r="F5" s="14"/>
      <c r="G5" s="13"/>
      <c r="H5" s="13"/>
      <c r="I5" s="18" t="s">
        <v>5</v>
      </c>
      <c r="J5" s="14"/>
      <c r="K5" s="13"/>
      <c r="L5" s="13"/>
      <c r="M5" s="18" t="s">
        <v>5</v>
      </c>
      <c r="N5" s="4"/>
    </row>
    <row r="6" spans="1:15" s="22" customFormat="1">
      <c r="A6" s="2"/>
      <c r="B6" s="2"/>
      <c r="C6" s="34"/>
      <c r="D6" s="18"/>
      <c r="E6" s="18" t="s">
        <v>7</v>
      </c>
      <c r="F6" s="14"/>
      <c r="G6" s="13"/>
      <c r="H6" s="13"/>
      <c r="I6" s="18" t="s">
        <v>7</v>
      </c>
      <c r="J6" s="14"/>
      <c r="K6" s="13"/>
      <c r="L6" s="13"/>
      <c r="M6" s="18" t="s">
        <v>7</v>
      </c>
      <c r="N6" s="4"/>
    </row>
    <row r="7" spans="1:15" s="22" customFormat="1">
      <c r="A7" s="2" t="s">
        <v>8</v>
      </c>
      <c r="B7" s="2"/>
      <c r="C7" s="34" t="s">
        <v>6</v>
      </c>
      <c r="D7" s="18" t="s">
        <v>4</v>
      </c>
      <c r="E7" s="19">
        <v>100000</v>
      </c>
      <c r="F7" s="15"/>
      <c r="G7" s="13" t="s">
        <v>6</v>
      </c>
      <c r="H7" s="13" t="s">
        <v>4</v>
      </c>
      <c r="I7" s="19">
        <v>100000</v>
      </c>
      <c r="J7" s="15"/>
      <c r="K7" s="13" t="s">
        <v>6</v>
      </c>
      <c r="L7" s="13" t="s">
        <v>4</v>
      </c>
      <c r="M7" s="19">
        <v>100000</v>
      </c>
      <c r="N7" s="4"/>
    </row>
    <row r="8" spans="1:15" s="22" customFormat="1">
      <c r="C8" s="34"/>
      <c r="D8" s="18"/>
      <c r="E8" s="18" t="s">
        <v>9</v>
      </c>
      <c r="F8" s="14"/>
      <c r="G8" s="18"/>
      <c r="H8" s="18"/>
      <c r="I8" s="18" t="s">
        <v>9</v>
      </c>
      <c r="J8" s="14"/>
      <c r="K8" s="18"/>
      <c r="L8" s="18"/>
      <c r="M8" s="18" t="s">
        <v>9</v>
      </c>
      <c r="N8" s="4"/>
    </row>
    <row r="9" spans="1:15" ht="25.5">
      <c r="A9" s="100" t="s">
        <v>10</v>
      </c>
      <c r="B9" s="80" t="s">
        <v>71</v>
      </c>
      <c r="C9" s="65">
        <v>6</v>
      </c>
      <c r="D9" s="51">
        <f t="shared" ref="D9:D27" si="0">SUM(C9/C$28*100)</f>
        <v>0.25295109612141653</v>
      </c>
      <c r="E9" s="51">
        <f t="shared" ref="E9:E27" si="1">SUM(C9/C$29*100000)</f>
        <v>2.8740449788039184</v>
      </c>
      <c r="F9" s="64">
        <v>11</v>
      </c>
      <c r="G9" s="65">
        <v>3</v>
      </c>
      <c r="H9" s="51">
        <f t="shared" ref="H9:H27" si="2">SUM(G9/G$28*100)</f>
        <v>0.25231286795626579</v>
      </c>
      <c r="I9" s="51">
        <f t="shared" ref="I9:I27" si="3">SUM(G9/G$29*100000)</f>
        <v>2.931863492435792</v>
      </c>
      <c r="J9" s="64">
        <v>10</v>
      </c>
      <c r="K9" s="65">
        <v>3</v>
      </c>
      <c r="L9" s="51">
        <f t="shared" ref="L9:L27" si="4">SUM(K9/K$28*100)</f>
        <v>0.25359256128486896</v>
      </c>
      <c r="M9" s="51">
        <f t="shared" ref="M9:M27" si="5">SUM(K9/K$29*100000)</f>
        <v>2.8184628103832168</v>
      </c>
      <c r="N9" s="64">
        <v>11</v>
      </c>
    </row>
    <row r="10" spans="1:15">
      <c r="A10" s="100" t="s">
        <v>11</v>
      </c>
      <c r="B10" s="80" t="s">
        <v>12</v>
      </c>
      <c r="C10" s="65">
        <v>663</v>
      </c>
      <c r="D10" s="51">
        <f t="shared" si="0"/>
        <v>27.951096121416523</v>
      </c>
      <c r="E10" s="51">
        <f t="shared" si="1"/>
        <v>317.58197015783298</v>
      </c>
      <c r="F10" s="64">
        <v>2</v>
      </c>
      <c r="G10" s="65">
        <v>371</v>
      </c>
      <c r="H10" s="51">
        <f t="shared" si="2"/>
        <v>31.202691337258198</v>
      </c>
      <c r="I10" s="51">
        <f t="shared" si="3"/>
        <v>362.57378523122628</v>
      </c>
      <c r="J10" s="64">
        <v>2</v>
      </c>
      <c r="K10" s="65">
        <v>292</v>
      </c>
      <c r="L10" s="51">
        <f t="shared" si="4"/>
        <v>24.683009298393912</v>
      </c>
      <c r="M10" s="51">
        <f t="shared" si="5"/>
        <v>274.33038021063311</v>
      </c>
      <c r="N10" s="64">
        <v>2</v>
      </c>
    </row>
    <row r="11" spans="1:15" ht="51">
      <c r="A11" s="100" t="s">
        <v>13</v>
      </c>
      <c r="B11" s="80" t="s">
        <v>54</v>
      </c>
      <c r="C11" s="65">
        <v>1</v>
      </c>
      <c r="D11" s="51">
        <f t="shared" si="0"/>
        <v>4.2158516020236084E-2</v>
      </c>
      <c r="E11" s="51">
        <f t="shared" si="1"/>
        <v>0.47900749646731977</v>
      </c>
      <c r="F11" s="64">
        <v>15</v>
      </c>
      <c r="G11" s="65">
        <v>0</v>
      </c>
      <c r="H11" s="51">
        <f t="shared" si="2"/>
        <v>0</v>
      </c>
      <c r="I11" s="51">
        <f t="shared" si="3"/>
        <v>0</v>
      </c>
      <c r="J11" s="64">
        <v>0</v>
      </c>
      <c r="K11" s="65">
        <v>1</v>
      </c>
      <c r="L11" s="51">
        <f t="shared" si="4"/>
        <v>8.453085376162299E-2</v>
      </c>
      <c r="M11" s="51">
        <f t="shared" si="5"/>
        <v>0.9394876034610723</v>
      </c>
      <c r="N11" s="64">
        <v>13</v>
      </c>
    </row>
    <row r="12" spans="1:15" ht="25.5">
      <c r="A12" s="100" t="s">
        <v>14</v>
      </c>
      <c r="B12" s="80" t="s">
        <v>55</v>
      </c>
      <c r="C12" s="65">
        <v>92</v>
      </c>
      <c r="D12" s="51">
        <f t="shared" si="0"/>
        <v>3.87858347386172</v>
      </c>
      <c r="E12" s="51">
        <f t="shared" si="1"/>
        <v>44.068689674993415</v>
      </c>
      <c r="F12" s="64">
        <v>4</v>
      </c>
      <c r="G12" s="65">
        <v>38</v>
      </c>
      <c r="H12" s="51">
        <f t="shared" si="2"/>
        <v>3.1959629941126999</v>
      </c>
      <c r="I12" s="51">
        <f t="shared" si="3"/>
        <v>37.13693757085337</v>
      </c>
      <c r="J12" s="64">
        <v>6</v>
      </c>
      <c r="K12" s="66">
        <v>54</v>
      </c>
      <c r="L12" s="51">
        <f t="shared" si="4"/>
        <v>4.5646661031276414</v>
      </c>
      <c r="M12" s="51">
        <f t="shared" si="5"/>
        <v>50.732330586897909</v>
      </c>
      <c r="N12" s="64">
        <v>4</v>
      </c>
      <c r="O12" s="53"/>
    </row>
    <row r="13" spans="1:15" ht="38.25">
      <c r="A13" s="100" t="s">
        <v>15</v>
      </c>
      <c r="B13" s="80" t="s">
        <v>57</v>
      </c>
      <c r="C13" s="65">
        <v>39</v>
      </c>
      <c r="D13" s="51">
        <f t="shared" si="0"/>
        <v>1.6441821247892074</v>
      </c>
      <c r="E13" s="51">
        <f t="shared" si="1"/>
        <v>18.68129236222547</v>
      </c>
      <c r="F13" s="64">
        <v>8</v>
      </c>
      <c r="G13" s="65">
        <v>16</v>
      </c>
      <c r="H13" s="51">
        <f t="shared" si="2"/>
        <v>1.3456686291000841</v>
      </c>
      <c r="I13" s="51">
        <f t="shared" si="3"/>
        <v>15.636605292990893</v>
      </c>
      <c r="J13" s="64">
        <v>9</v>
      </c>
      <c r="K13" s="66">
        <v>23</v>
      </c>
      <c r="L13" s="51">
        <f t="shared" si="4"/>
        <v>1.9442096365173289</v>
      </c>
      <c r="M13" s="51">
        <f t="shared" si="5"/>
        <v>21.608214879604663</v>
      </c>
      <c r="N13" s="64">
        <v>7</v>
      </c>
      <c r="O13" s="53"/>
    </row>
    <row r="14" spans="1:15" ht="25.5">
      <c r="A14" s="100" t="s">
        <v>16</v>
      </c>
      <c r="B14" s="80" t="s">
        <v>56</v>
      </c>
      <c r="C14" s="65">
        <v>47</v>
      </c>
      <c r="D14" s="51">
        <f t="shared" si="0"/>
        <v>1.981450252951096</v>
      </c>
      <c r="E14" s="51">
        <f t="shared" si="1"/>
        <v>22.513352333964026</v>
      </c>
      <c r="F14" s="64">
        <v>7</v>
      </c>
      <c r="G14" s="65">
        <v>22</v>
      </c>
      <c r="H14" s="51">
        <f t="shared" si="2"/>
        <v>1.8502943650126156</v>
      </c>
      <c r="I14" s="51">
        <f t="shared" si="3"/>
        <v>21.500332277862476</v>
      </c>
      <c r="J14" s="64">
        <v>7</v>
      </c>
      <c r="K14" s="66">
        <v>25</v>
      </c>
      <c r="L14" s="51">
        <f t="shared" si="4"/>
        <v>2.1132713440405748</v>
      </c>
      <c r="M14" s="51">
        <f t="shared" si="5"/>
        <v>23.487190086526809</v>
      </c>
      <c r="N14" s="64">
        <v>6</v>
      </c>
      <c r="O14" s="53"/>
    </row>
    <row r="15" spans="1:15" ht="25.5">
      <c r="A15" s="100" t="s">
        <v>35</v>
      </c>
      <c r="B15" s="80" t="s">
        <v>58</v>
      </c>
      <c r="C15" s="65">
        <v>0</v>
      </c>
      <c r="D15" s="51">
        <f t="shared" si="0"/>
        <v>0</v>
      </c>
      <c r="E15" s="51">
        <f t="shared" si="1"/>
        <v>0</v>
      </c>
      <c r="F15" s="64">
        <v>0</v>
      </c>
      <c r="G15" s="65">
        <v>0</v>
      </c>
      <c r="H15" s="51">
        <f t="shared" si="2"/>
        <v>0</v>
      </c>
      <c r="I15" s="51">
        <f t="shared" si="3"/>
        <v>0</v>
      </c>
      <c r="J15" s="64">
        <v>0</v>
      </c>
      <c r="K15" s="65">
        <v>0</v>
      </c>
      <c r="L15" s="51">
        <f t="shared" si="4"/>
        <v>0</v>
      </c>
      <c r="M15" s="51">
        <f t="shared" si="5"/>
        <v>0</v>
      </c>
      <c r="N15" s="64">
        <v>0</v>
      </c>
      <c r="O15" s="53"/>
    </row>
    <row r="16" spans="1:15" ht="25.5">
      <c r="A16" s="100" t="s">
        <v>17</v>
      </c>
      <c r="B16" s="80" t="s">
        <v>59</v>
      </c>
      <c r="C16" s="65">
        <v>0</v>
      </c>
      <c r="D16" s="51">
        <f t="shared" si="0"/>
        <v>0</v>
      </c>
      <c r="E16" s="51">
        <f t="shared" si="1"/>
        <v>0</v>
      </c>
      <c r="F16" s="64">
        <v>0</v>
      </c>
      <c r="G16" s="65">
        <v>0</v>
      </c>
      <c r="H16" s="51">
        <f t="shared" si="2"/>
        <v>0</v>
      </c>
      <c r="I16" s="51">
        <f t="shared" si="3"/>
        <v>0</v>
      </c>
      <c r="J16" s="64">
        <v>0</v>
      </c>
      <c r="K16" s="65">
        <v>0</v>
      </c>
      <c r="L16" s="51">
        <f t="shared" si="4"/>
        <v>0</v>
      </c>
      <c r="M16" s="51">
        <f t="shared" si="5"/>
        <v>0</v>
      </c>
      <c r="N16" s="64">
        <v>0</v>
      </c>
      <c r="O16" s="53"/>
    </row>
    <row r="17" spans="1:15" ht="25.5">
      <c r="A17" s="100" t="s">
        <v>18</v>
      </c>
      <c r="B17" s="80" t="s">
        <v>60</v>
      </c>
      <c r="C17" s="65">
        <v>1142</v>
      </c>
      <c r="D17" s="51">
        <f t="shared" si="0"/>
        <v>48.145025295109612</v>
      </c>
      <c r="E17" s="51">
        <f t="shared" si="1"/>
        <v>547.0265609656791</v>
      </c>
      <c r="F17" s="64">
        <v>1</v>
      </c>
      <c r="G17" s="65">
        <v>514</v>
      </c>
      <c r="H17" s="51">
        <f t="shared" si="2"/>
        <v>43.229604709840203</v>
      </c>
      <c r="I17" s="51">
        <f t="shared" si="3"/>
        <v>502.32594503733242</v>
      </c>
      <c r="J17" s="64">
        <v>1</v>
      </c>
      <c r="K17" s="66">
        <v>628</v>
      </c>
      <c r="L17" s="51">
        <f t="shared" si="4"/>
        <v>53.085376162299234</v>
      </c>
      <c r="M17" s="51">
        <f t="shared" si="5"/>
        <v>589.99821497355344</v>
      </c>
      <c r="N17" s="64">
        <v>1</v>
      </c>
      <c r="O17" s="53"/>
    </row>
    <row r="18" spans="1:15" ht="25.5">
      <c r="A18" s="100" t="s">
        <v>19</v>
      </c>
      <c r="B18" s="80" t="s">
        <v>61</v>
      </c>
      <c r="C18" s="65">
        <v>86</v>
      </c>
      <c r="D18" s="51">
        <f t="shared" si="0"/>
        <v>3.6256323777403039</v>
      </c>
      <c r="E18" s="51">
        <f t="shared" si="1"/>
        <v>41.194644696189499</v>
      </c>
      <c r="F18" s="64">
        <v>5</v>
      </c>
      <c r="G18" s="65">
        <v>61</v>
      </c>
      <c r="H18" s="51">
        <f t="shared" si="2"/>
        <v>5.1303616484440706</v>
      </c>
      <c r="I18" s="51">
        <f t="shared" si="3"/>
        <v>59.614557679527771</v>
      </c>
      <c r="J18" s="64">
        <v>4</v>
      </c>
      <c r="K18" s="66">
        <v>25</v>
      </c>
      <c r="L18" s="51">
        <f t="shared" si="4"/>
        <v>2.1132713440405748</v>
      </c>
      <c r="M18" s="51">
        <f t="shared" si="5"/>
        <v>23.487190086526809</v>
      </c>
      <c r="N18" s="64">
        <v>6</v>
      </c>
      <c r="O18" s="53"/>
    </row>
    <row r="19" spans="1:15" ht="25.5">
      <c r="A19" s="100" t="s">
        <v>20</v>
      </c>
      <c r="B19" s="80" t="s">
        <v>67</v>
      </c>
      <c r="C19" s="65">
        <v>82</v>
      </c>
      <c r="D19" s="51">
        <f t="shared" si="0"/>
        <v>3.4569983136593589</v>
      </c>
      <c r="E19" s="51">
        <f t="shared" si="1"/>
        <v>39.27861471032022</v>
      </c>
      <c r="F19" s="64">
        <v>6</v>
      </c>
      <c r="G19" s="65">
        <v>47</v>
      </c>
      <c r="H19" s="51">
        <f t="shared" si="2"/>
        <v>3.9529015979814974</v>
      </c>
      <c r="I19" s="51">
        <f t="shared" si="3"/>
        <v>45.932528048160748</v>
      </c>
      <c r="J19" s="64">
        <v>5</v>
      </c>
      <c r="K19" s="66">
        <v>35</v>
      </c>
      <c r="L19" s="51">
        <f t="shared" si="4"/>
        <v>2.9585798816568047</v>
      </c>
      <c r="M19" s="51">
        <f t="shared" si="5"/>
        <v>32.882066121137534</v>
      </c>
      <c r="N19" s="64">
        <v>5</v>
      </c>
      <c r="O19" s="53"/>
    </row>
    <row r="20" spans="1:15" ht="25.5">
      <c r="A20" s="100" t="s">
        <v>21</v>
      </c>
      <c r="B20" s="80" t="s">
        <v>62</v>
      </c>
      <c r="C20" s="65">
        <v>0</v>
      </c>
      <c r="D20" s="51">
        <f t="shared" si="0"/>
        <v>0</v>
      </c>
      <c r="E20" s="51">
        <f t="shared" si="1"/>
        <v>0</v>
      </c>
      <c r="F20" s="64">
        <v>0</v>
      </c>
      <c r="G20" s="65">
        <v>0</v>
      </c>
      <c r="H20" s="51">
        <f t="shared" si="2"/>
        <v>0</v>
      </c>
      <c r="I20" s="51">
        <f t="shared" si="3"/>
        <v>0</v>
      </c>
      <c r="J20" s="64">
        <v>0</v>
      </c>
      <c r="K20" s="65">
        <v>0</v>
      </c>
      <c r="L20" s="51">
        <f t="shared" si="4"/>
        <v>0</v>
      </c>
      <c r="M20" s="51">
        <f t="shared" si="5"/>
        <v>0</v>
      </c>
      <c r="N20" s="64">
        <v>0</v>
      </c>
      <c r="O20" s="53"/>
    </row>
    <row r="21" spans="1:15" ht="38.25">
      <c r="A21" s="100" t="s">
        <v>22</v>
      </c>
      <c r="B21" s="80" t="s">
        <v>63</v>
      </c>
      <c r="C21" s="65">
        <v>5</v>
      </c>
      <c r="D21" s="51">
        <f t="shared" si="0"/>
        <v>0.21079258010118043</v>
      </c>
      <c r="E21" s="51">
        <f t="shared" si="1"/>
        <v>2.3950374823365985</v>
      </c>
      <c r="F21" s="64">
        <v>12</v>
      </c>
      <c r="G21" s="65">
        <v>1</v>
      </c>
      <c r="H21" s="51">
        <f t="shared" si="2"/>
        <v>8.4104289318755257E-2</v>
      </c>
      <c r="I21" s="51">
        <f t="shared" si="3"/>
        <v>0.97728783081193082</v>
      </c>
      <c r="J21" s="64">
        <v>12</v>
      </c>
      <c r="K21" s="66">
        <v>4</v>
      </c>
      <c r="L21" s="51">
        <f t="shared" si="4"/>
        <v>0.33812341504649196</v>
      </c>
      <c r="M21" s="51">
        <f t="shared" si="5"/>
        <v>3.7579504138442892</v>
      </c>
      <c r="N21" s="64">
        <v>10</v>
      </c>
      <c r="O21" s="53"/>
    </row>
    <row r="22" spans="1:15" ht="25.5">
      <c r="A22" s="100" t="s">
        <v>23</v>
      </c>
      <c r="B22" s="80" t="s">
        <v>64</v>
      </c>
      <c r="C22" s="65">
        <v>32</v>
      </c>
      <c r="D22" s="51">
        <f t="shared" si="0"/>
        <v>1.3490725126475547</v>
      </c>
      <c r="E22" s="51">
        <f t="shared" si="1"/>
        <v>15.328239886954233</v>
      </c>
      <c r="F22" s="64">
        <v>9</v>
      </c>
      <c r="G22" s="65">
        <v>19</v>
      </c>
      <c r="H22" s="51">
        <f t="shared" si="2"/>
        <v>1.59798149705635</v>
      </c>
      <c r="I22" s="51">
        <f t="shared" si="3"/>
        <v>18.568468785426685</v>
      </c>
      <c r="J22" s="64">
        <v>8</v>
      </c>
      <c r="K22" s="66">
        <v>13</v>
      </c>
      <c r="L22" s="51">
        <f t="shared" si="4"/>
        <v>1.098901098901099</v>
      </c>
      <c r="M22" s="51">
        <f t="shared" si="5"/>
        <v>12.213338844993942</v>
      </c>
      <c r="N22" s="64">
        <v>8</v>
      </c>
      <c r="O22" s="53"/>
    </row>
    <row r="23" spans="1:15" ht="25.5">
      <c r="A23" s="100" t="s">
        <v>24</v>
      </c>
      <c r="B23" s="80" t="s">
        <v>65</v>
      </c>
      <c r="C23" s="65">
        <v>0</v>
      </c>
      <c r="D23" s="51">
        <f t="shared" si="0"/>
        <v>0</v>
      </c>
      <c r="E23" s="51">
        <f t="shared" si="1"/>
        <v>0</v>
      </c>
      <c r="F23" s="64">
        <v>0</v>
      </c>
      <c r="G23" s="65">
        <v>0</v>
      </c>
      <c r="H23" s="51">
        <f t="shared" si="2"/>
        <v>0</v>
      </c>
      <c r="I23" s="51">
        <f t="shared" si="3"/>
        <v>0</v>
      </c>
      <c r="J23" s="64">
        <v>0</v>
      </c>
      <c r="K23" s="65">
        <v>0</v>
      </c>
      <c r="L23" s="51">
        <f t="shared" si="4"/>
        <v>0</v>
      </c>
      <c r="M23" s="51">
        <f t="shared" si="5"/>
        <v>0</v>
      </c>
      <c r="N23" s="64">
        <v>0</v>
      </c>
      <c r="O23" s="53"/>
    </row>
    <row r="24" spans="1:15" ht="25.5">
      <c r="A24" s="100" t="s">
        <v>25</v>
      </c>
      <c r="B24" s="80" t="s">
        <v>66</v>
      </c>
      <c r="C24" s="65">
        <v>3</v>
      </c>
      <c r="D24" s="51">
        <f t="shared" si="0"/>
        <v>0.12647554806070826</v>
      </c>
      <c r="E24" s="51">
        <f t="shared" si="1"/>
        <v>1.4370224894019592</v>
      </c>
      <c r="F24" s="64">
        <v>13</v>
      </c>
      <c r="G24" s="65">
        <v>2</v>
      </c>
      <c r="H24" s="51">
        <f t="shared" si="2"/>
        <v>0.16820857863751051</v>
      </c>
      <c r="I24" s="51">
        <f t="shared" si="3"/>
        <v>1.9545756616238616</v>
      </c>
      <c r="J24" s="64">
        <v>11</v>
      </c>
      <c r="K24" s="66">
        <v>1</v>
      </c>
      <c r="L24" s="51">
        <f t="shared" si="4"/>
        <v>8.453085376162299E-2</v>
      </c>
      <c r="M24" s="51">
        <f t="shared" si="5"/>
        <v>0.9394876034610723</v>
      </c>
      <c r="N24" s="64">
        <v>13</v>
      </c>
      <c r="O24" s="53"/>
    </row>
    <row r="25" spans="1:15" ht="38.25">
      <c r="A25" s="100" t="s">
        <v>26</v>
      </c>
      <c r="B25" s="80" t="s">
        <v>68</v>
      </c>
      <c r="C25" s="65">
        <v>2</v>
      </c>
      <c r="D25" s="51">
        <f t="shared" si="0"/>
        <v>8.4317032040472167E-2</v>
      </c>
      <c r="E25" s="51">
        <f t="shared" si="1"/>
        <v>0.95801499293463954</v>
      </c>
      <c r="F25" s="64">
        <v>14</v>
      </c>
      <c r="G25" s="65">
        <v>0</v>
      </c>
      <c r="H25" s="51">
        <f t="shared" si="2"/>
        <v>0</v>
      </c>
      <c r="I25" s="51">
        <f t="shared" si="3"/>
        <v>0</v>
      </c>
      <c r="J25" s="64">
        <v>0</v>
      </c>
      <c r="K25" s="66">
        <v>2</v>
      </c>
      <c r="L25" s="51">
        <f t="shared" si="4"/>
        <v>0.16906170752324598</v>
      </c>
      <c r="M25" s="51">
        <f t="shared" si="5"/>
        <v>1.8789752069221446</v>
      </c>
      <c r="N25" s="64">
        <v>12</v>
      </c>
      <c r="O25" s="53"/>
    </row>
    <row r="26" spans="1:15" ht="38.25">
      <c r="A26" s="100" t="s">
        <v>27</v>
      </c>
      <c r="B26" s="80" t="s">
        <v>69</v>
      </c>
      <c r="C26" s="65">
        <v>12</v>
      </c>
      <c r="D26" s="51">
        <f t="shared" si="0"/>
        <v>0.50590219224283306</v>
      </c>
      <c r="E26" s="51">
        <f t="shared" si="1"/>
        <v>5.7480899576078368</v>
      </c>
      <c r="F26" s="64">
        <v>10</v>
      </c>
      <c r="G26" s="65">
        <v>3</v>
      </c>
      <c r="H26" s="51">
        <f t="shared" si="2"/>
        <v>0.25231286795626579</v>
      </c>
      <c r="I26" s="51">
        <f t="shared" si="3"/>
        <v>2.931863492435792</v>
      </c>
      <c r="J26" s="64">
        <v>10</v>
      </c>
      <c r="K26" s="66">
        <v>9</v>
      </c>
      <c r="L26" s="51">
        <f t="shared" si="4"/>
        <v>0.76077768385460698</v>
      </c>
      <c r="M26" s="51">
        <f t="shared" si="5"/>
        <v>8.4553884311496503</v>
      </c>
      <c r="N26" s="64">
        <v>9</v>
      </c>
      <c r="O26" s="53"/>
    </row>
    <row r="27" spans="1:15" ht="38.25">
      <c r="A27" s="100" t="s">
        <v>28</v>
      </c>
      <c r="B27" s="80" t="s">
        <v>70</v>
      </c>
      <c r="C27" s="65">
        <v>160</v>
      </c>
      <c r="D27" s="51">
        <f t="shared" si="0"/>
        <v>6.7453625632377738</v>
      </c>
      <c r="E27" s="51">
        <f t="shared" si="1"/>
        <v>76.641199434771153</v>
      </c>
      <c r="F27" s="64">
        <v>3</v>
      </c>
      <c r="G27" s="65">
        <v>92</v>
      </c>
      <c r="H27" s="51">
        <f t="shared" si="2"/>
        <v>7.7375946173254846</v>
      </c>
      <c r="I27" s="51">
        <f t="shared" si="3"/>
        <v>89.910480434697618</v>
      </c>
      <c r="J27" s="64">
        <v>3</v>
      </c>
      <c r="K27" s="66">
        <v>68</v>
      </c>
      <c r="L27" s="51">
        <f t="shared" si="4"/>
        <v>5.7480980557903631</v>
      </c>
      <c r="M27" s="51">
        <f t="shared" si="5"/>
        <v>63.885157035352925</v>
      </c>
      <c r="N27" s="64">
        <v>3</v>
      </c>
      <c r="O27" s="53"/>
    </row>
    <row r="28" spans="1:15">
      <c r="A28" s="99" t="s">
        <v>34</v>
      </c>
      <c r="B28" s="144"/>
      <c r="C28" s="155">
        <f>SUM(C9:C27)</f>
        <v>2372</v>
      </c>
      <c r="D28" s="103">
        <f>SUM(C28/C28*100)</f>
        <v>100</v>
      </c>
      <c r="E28" s="104">
        <f>SUM(C28/C29*100000)</f>
        <v>1136.2057816204824</v>
      </c>
      <c r="F28" s="105"/>
      <c r="G28" s="155">
        <f>SUM(G9:G27)</f>
        <v>1189</v>
      </c>
      <c r="H28" s="103">
        <f>SUM(G28/G28*100)</f>
        <v>100</v>
      </c>
      <c r="I28" s="104">
        <f>SUM(G28/G29*100000)</f>
        <v>1161.9952308353857</v>
      </c>
      <c r="J28" s="105"/>
      <c r="K28" s="155">
        <f>SUM(K9:K27)</f>
        <v>1183</v>
      </c>
      <c r="L28" s="103">
        <f>SUM(K28/K28*100)</f>
        <v>100</v>
      </c>
      <c r="M28" s="104">
        <f>SUM(K28/K29*100000)</f>
        <v>1111.4138348944484</v>
      </c>
      <c r="N28" s="105"/>
    </row>
    <row r="29" spans="1:15">
      <c r="B29" s="12" t="s">
        <v>51</v>
      </c>
      <c r="C29" s="40">
        <v>208765</v>
      </c>
      <c r="G29" s="40">
        <v>102324</v>
      </c>
      <c r="K29" s="41">
        <v>106441</v>
      </c>
    </row>
    <row r="31" spans="1:15">
      <c r="B31" s="12"/>
      <c r="C31" s="101"/>
      <c r="D31" s="109"/>
      <c r="E31" s="109"/>
      <c r="G31" s="101"/>
      <c r="H31" s="109"/>
      <c r="I31" s="109"/>
      <c r="K31" s="101"/>
      <c r="L31" s="109"/>
      <c r="M31" s="109"/>
    </row>
    <row r="32" spans="1:15" ht="15">
      <c r="B32" s="21"/>
      <c r="C32" s="133"/>
      <c r="D32" s="25"/>
      <c r="E32" s="31"/>
      <c r="G32" s="133"/>
      <c r="K32" s="133"/>
    </row>
    <row r="34" spans="3:11" ht="15">
      <c r="C34" s="133"/>
      <c r="E34" s="30"/>
      <c r="F34" s="32"/>
      <c r="G34" s="23"/>
      <c r="H34" s="23"/>
      <c r="I34" s="30"/>
      <c r="J34" s="32"/>
      <c r="K34" s="23"/>
    </row>
    <row r="35" spans="3:11" ht="15">
      <c r="C35" s="133"/>
    </row>
    <row r="36" spans="3:11" ht="15">
      <c r="C36" s="133"/>
    </row>
    <row r="38" spans="3:11">
      <c r="C38" s="38"/>
    </row>
    <row r="39" spans="3:11">
      <c r="C39" s="38"/>
    </row>
    <row r="40" spans="3:11">
      <c r="C40" s="38"/>
    </row>
    <row r="41" spans="3:11">
      <c r="C41" s="27"/>
      <c r="D41" s="28"/>
      <c r="E41" s="28"/>
    </row>
    <row r="43" spans="3:11" ht="30">
      <c r="C43" s="133" t="s">
        <v>73</v>
      </c>
      <c r="D43" s="134" t="s">
        <v>74</v>
      </c>
    </row>
    <row r="44" spans="3:11" ht="30">
      <c r="C44" s="133" t="s">
        <v>75</v>
      </c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zoomScaleNormal="10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C9" sqref="C9"/>
    </sheetView>
  </sheetViews>
  <sheetFormatPr defaultRowHeight="12.75"/>
  <cols>
    <col min="1" max="1" width="4.85546875" style="8" customWidth="1"/>
    <col min="2" max="2" width="46.5703125" style="6" customWidth="1"/>
    <col min="3" max="3" width="9.140625" style="37"/>
    <col min="4" max="4" width="8.85546875" customWidth="1"/>
    <col min="5" max="5" width="9.140625" style="11"/>
    <col min="6" max="6" width="5.42578125" style="5" bestFit="1" customWidth="1"/>
    <col min="7" max="7" width="9.140625" style="8"/>
    <col min="8" max="8" width="6.5703125" bestFit="1" customWidth="1"/>
    <col min="9" max="9" width="9.140625" style="11"/>
    <col min="10" max="10" width="5.42578125" style="5" bestFit="1" customWidth="1"/>
    <col min="11" max="11" width="7.5703125" style="8" bestFit="1" customWidth="1"/>
    <col min="12" max="12" width="6.5703125" customWidth="1"/>
    <col min="13" max="13" width="9.140625" style="11"/>
    <col min="14" max="14" width="5.42578125" style="5" bestFit="1" customWidth="1"/>
    <col min="15" max="16384" width="9.140625" style="11"/>
  </cols>
  <sheetData>
    <row r="1" spans="1:15">
      <c r="A1" s="26" t="s">
        <v>95</v>
      </c>
      <c r="B1" s="7"/>
      <c r="C1" s="33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5" s="22" customFormat="1">
      <c r="A2" s="2"/>
      <c r="B2" s="39"/>
      <c r="C2" s="173" t="s">
        <v>0</v>
      </c>
      <c r="D2" s="173"/>
      <c r="E2" s="173"/>
      <c r="F2" s="174"/>
      <c r="G2" s="172" t="s">
        <v>29</v>
      </c>
      <c r="H2" s="173"/>
      <c r="I2" s="173"/>
      <c r="J2" s="174"/>
      <c r="K2" s="172" t="s">
        <v>30</v>
      </c>
      <c r="L2" s="173"/>
      <c r="M2" s="173"/>
      <c r="N2" s="174"/>
    </row>
    <row r="3" spans="1:15" s="22" customFormat="1">
      <c r="A3" s="2"/>
      <c r="B3" s="2"/>
      <c r="C3" s="34"/>
      <c r="D3" s="13"/>
      <c r="E3" s="18" t="s">
        <v>2</v>
      </c>
      <c r="F3" s="14"/>
      <c r="G3" s="13"/>
      <c r="H3" s="13"/>
      <c r="I3" s="18" t="s">
        <v>2</v>
      </c>
      <c r="J3" s="14"/>
      <c r="K3" s="13"/>
      <c r="L3" s="13"/>
      <c r="M3" s="18" t="s">
        <v>2</v>
      </c>
      <c r="N3" s="4"/>
    </row>
    <row r="4" spans="1:15" s="22" customFormat="1">
      <c r="A4" s="2" t="s">
        <v>3</v>
      </c>
      <c r="B4" s="2"/>
      <c r="C4" s="34" t="s">
        <v>1</v>
      </c>
      <c r="D4" s="13" t="s">
        <v>4</v>
      </c>
      <c r="E4" s="19">
        <v>100000</v>
      </c>
      <c r="F4" s="15" t="s">
        <v>33</v>
      </c>
      <c r="G4" s="13" t="s">
        <v>1</v>
      </c>
      <c r="H4" s="13" t="s">
        <v>4</v>
      </c>
      <c r="I4" s="19">
        <v>100000</v>
      </c>
      <c r="J4" s="15" t="s">
        <v>33</v>
      </c>
      <c r="K4" s="13" t="s">
        <v>1</v>
      </c>
      <c r="L4" s="13" t="s">
        <v>4</v>
      </c>
      <c r="M4" s="19">
        <v>100000</v>
      </c>
      <c r="N4" s="14" t="s">
        <v>33</v>
      </c>
    </row>
    <row r="5" spans="1:15" s="22" customFormat="1">
      <c r="A5" s="2"/>
      <c r="B5" s="2"/>
      <c r="C5" s="34"/>
      <c r="D5" s="13"/>
      <c r="E5" s="18" t="s">
        <v>5</v>
      </c>
      <c r="F5" s="14"/>
      <c r="G5" s="13"/>
      <c r="H5" s="13"/>
      <c r="I5" s="18" t="s">
        <v>5</v>
      </c>
      <c r="J5" s="14"/>
      <c r="K5" s="13"/>
      <c r="L5" s="13"/>
      <c r="M5" s="18" t="s">
        <v>5</v>
      </c>
      <c r="N5" s="4"/>
    </row>
    <row r="6" spans="1:15" s="22" customFormat="1">
      <c r="A6" s="2"/>
      <c r="B6" s="2"/>
      <c r="C6" s="34"/>
      <c r="D6" s="13"/>
      <c r="E6" s="18" t="s">
        <v>7</v>
      </c>
      <c r="F6" s="14"/>
      <c r="G6" s="13"/>
      <c r="H6" s="13"/>
      <c r="I6" s="18" t="s">
        <v>7</v>
      </c>
      <c r="J6" s="14"/>
      <c r="K6" s="13"/>
      <c r="L6" s="13"/>
      <c r="M6" s="18" t="s">
        <v>7</v>
      </c>
      <c r="N6" s="4"/>
    </row>
    <row r="7" spans="1:15" s="22" customFormat="1">
      <c r="A7" s="2" t="s">
        <v>8</v>
      </c>
      <c r="B7" s="2"/>
      <c r="C7" s="34" t="s">
        <v>6</v>
      </c>
      <c r="D7" s="13" t="s">
        <v>4</v>
      </c>
      <c r="E7" s="19">
        <v>100000</v>
      </c>
      <c r="F7" s="15"/>
      <c r="G7" s="13" t="s">
        <v>6</v>
      </c>
      <c r="H7" s="13" t="s">
        <v>4</v>
      </c>
      <c r="I7" s="19">
        <v>100000</v>
      </c>
      <c r="J7" s="15"/>
      <c r="K7" s="13" t="s">
        <v>6</v>
      </c>
      <c r="L7" s="13" t="s">
        <v>4</v>
      </c>
      <c r="M7" s="19">
        <v>100000</v>
      </c>
      <c r="N7" s="4"/>
    </row>
    <row r="8" spans="1:15" s="22" customFormat="1">
      <c r="A8" s="3"/>
      <c r="B8" s="3"/>
      <c r="C8" s="35"/>
      <c r="D8" s="16"/>
      <c r="E8" s="16" t="s">
        <v>9</v>
      </c>
      <c r="F8" s="17"/>
      <c r="G8" s="16"/>
      <c r="H8" s="16"/>
      <c r="I8" s="16" t="s">
        <v>9</v>
      </c>
      <c r="J8" s="17"/>
      <c r="K8" s="16"/>
      <c r="L8" s="16"/>
      <c r="M8" s="16" t="s">
        <v>9</v>
      </c>
      <c r="N8" s="4"/>
    </row>
    <row r="9" spans="1:15">
      <c r="A9" s="62" t="s">
        <v>10</v>
      </c>
      <c r="B9" s="80" t="s">
        <v>71</v>
      </c>
      <c r="C9" s="67">
        <v>8</v>
      </c>
      <c r="D9" s="63">
        <f t="shared" ref="D9:D27" si="0">C9/C$28*100</f>
        <v>0.60560181680545044</v>
      </c>
      <c r="E9" s="63">
        <f>C9*100000/C$29</f>
        <v>6.5998432537227245</v>
      </c>
      <c r="F9" s="64">
        <v>8</v>
      </c>
      <c r="G9" s="66">
        <v>6</v>
      </c>
      <c r="H9" s="63">
        <f t="shared" ref="H9:H27" si="1">G9*100/G$28</f>
        <v>0.86580086580086579</v>
      </c>
      <c r="I9" s="63">
        <f t="shared" ref="I9:I27" si="2">G9*100000/G$29</f>
        <v>10.120262452139592</v>
      </c>
      <c r="J9" s="64">
        <v>8</v>
      </c>
      <c r="K9" s="66">
        <v>2</v>
      </c>
      <c r="L9" s="63">
        <f t="shared" ref="L9:L27" si="3">K9*100/K$28</f>
        <v>0.31847133757961782</v>
      </c>
      <c r="M9" s="63">
        <f t="shared" ref="M9:M27" si="4">K9*100000/K$29</f>
        <v>3.2295569047926627</v>
      </c>
      <c r="N9" s="64">
        <v>10</v>
      </c>
    </row>
    <row r="10" spans="1:15">
      <c r="A10" s="62" t="s">
        <v>11</v>
      </c>
      <c r="B10" s="80" t="s">
        <v>12</v>
      </c>
      <c r="C10" s="68">
        <v>369</v>
      </c>
      <c r="D10" s="63">
        <f t="shared" si="0"/>
        <v>27.9333838001514</v>
      </c>
      <c r="E10" s="63">
        <f t="shared" ref="E10:E27" si="5">C10*100000/C$29</f>
        <v>304.41777007796065</v>
      </c>
      <c r="F10" s="64">
        <v>2</v>
      </c>
      <c r="G10" s="66">
        <v>228</v>
      </c>
      <c r="H10" s="63">
        <f t="shared" si="1"/>
        <v>32.900432900432904</v>
      </c>
      <c r="I10" s="63">
        <f t="shared" si="2"/>
        <v>384.56997318130448</v>
      </c>
      <c r="J10" s="64">
        <v>2</v>
      </c>
      <c r="K10" s="66">
        <v>141</v>
      </c>
      <c r="L10" s="63">
        <f t="shared" si="3"/>
        <v>22.452229299363058</v>
      </c>
      <c r="M10" s="63">
        <f t="shared" si="4"/>
        <v>227.6837617878827</v>
      </c>
      <c r="N10" s="64">
        <v>2</v>
      </c>
    </row>
    <row r="11" spans="1:15" ht="38.25">
      <c r="A11" s="62" t="s">
        <v>13</v>
      </c>
      <c r="B11" s="80" t="s">
        <v>54</v>
      </c>
      <c r="C11" s="68">
        <v>0</v>
      </c>
      <c r="D11" s="63">
        <f t="shared" si="0"/>
        <v>0</v>
      </c>
      <c r="E11" s="63">
        <f t="shared" si="5"/>
        <v>0</v>
      </c>
      <c r="F11" s="64">
        <v>0</v>
      </c>
      <c r="G11" s="70">
        <v>0</v>
      </c>
      <c r="H11" s="63">
        <f t="shared" si="1"/>
        <v>0</v>
      </c>
      <c r="I11" s="63">
        <f t="shared" si="2"/>
        <v>0</v>
      </c>
      <c r="J11" s="64">
        <v>0</v>
      </c>
      <c r="K11" s="66">
        <v>0</v>
      </c>
      <c r="L11" s="63">
        <f t="shared" si="3"/>
        <v>0</v>
      </c>
      <c r="M11" s="63">
        <f t="shared" si="4"/>
        <v>0</v>
      </c>
      <c r="N11" s="64">
        <v>0</v>
      </c>
    </row>
    <row r="12" spans="1:15" ht="25.5">
      <c r="A12" s="62" t="s">
        <v>14</v>
      </c>
      <c r="B12" s="80" t="s">
        <v>55</v>
      </c>
      <c r="C12" s="67">
        <v>50</v>
      </c>
      <c r="D12" s="63">
        <f t="shared" si="0"/>
        <v>3.7850113550340652</v>
      </c>
      <c r="E12" s="63">
        <f t="shared" si="5"/>
        <v>41.249020335767028</v>
      </c>
      <c r="F12" s="64">
        <v>4</v>
      </c>
      <c r="G12" s="66">
        <v>20</v>
      </c>
      <c r="H12" s="63">
        <f t="shared" si="1"/>
        <v>2.8860028860028861</v>
      </c>
      <c r="I12" s="63">
        <f t="shared" si="2"/>
        <v>33.734208173798642</v>
      </c>
      <c r="J12" s="64">
        <v>5</v>
      </c>
      <c r="K12" s="66">
        <v>30</v>
      </c>
      <c r="L12" s="63">
        <f t="shared" si="3"/>
        <v>4.7770700636942678</v>
      </c>
      <c r="M12" s="63">
        <f t="shared" si="4"/>
        <v>48.443353571889936</v>
      </c>
      <c r="N12" s="64">
        <v>4</v>
      </c>
      <c r="O12" s="53"/>
    </row>
    <row r="13" spans="1:15" ht="25.5">
      <c r="A13" s="62" t="s">
        <v>15</v>
      </c>
      <c r="B13" s="80" t="s">
        <v>72</v>
      </c>
      <c r="C13" s="67">
        <v>22</v>
      </c>
      <c r="D13" s="63">
        <f t="shared" si="0"/>
        <v>1.6654049962149888</v>
      </c>
      <c r="E13" s="63">
        <f t="shared" si="5"/>
        <v>18.149568947737492</v>
      </c>
      <c r="F13" s="64">
        <v>7</v>
      </c>
      <c r="G13" s="66">
        <v>7</v>
      </c>
      <c r="H13" s="63">
        <f t="shared" si="1"/>
        <v>1.0101010101010102</v>
      </c>
      <c r="I13" s="63">
        <f t="shared" si="2"/>
        <v>11.806972860829525</v>
      </c>
      <c r="J13" s="64">
        <v>7</v>
      </c>
      <c r="K13" s="66">
        <v>15</v>
      </c>
      <c r="L13" s="63">
        <f t="shared" si="3"/>
        <v>2.3885350318471339</v>
      </c>
      <c r="M13" s="63">
        <f t="shared" si="4"/>
        <v>24.221676785944968</v>
      </c>
      <c r="N13" s="64">
        <v>7</v>
      </c>
      <c r="O13" s="53"/>
    </row>
    <row r="14" spans="1:15">
      <c r="A14" s="62" t="s">
        <v>16</v>
      </c>
      <c r="B14" s="80" t="s">
        <v>56</v>
      </c>
      <c r="C14" s="67">
        <v>31</v>
      </c>
      <c r="D14" s="63">
        <f t="shared" si="0"/>
        <v>2.3467070401211201</v>
      </c>
      <c r="E14" s="63">
        <f t="shared" si="5"/>
        <v>25.574392608175557</v>
      </c>
      <c r="F14" s="64">
        <v>6</v>
      </c>
      <c r="G14" s="66">
        <v>20</v>
      </c>
      <c r="H14" s="63">
        <f t="shared" si="1"/>
        <v>2.8860028860028861</v>
      </c>
      <c r="I14" s="63">
        <f t="shared" si="2"/>
        <v>33.734208173798642</v>
      </c>
      <c r="J14" s="64">
        <v>5</v>
      </c>
      <c r="K14" s="66">
        <v>11</v>
      </c>
      <c r="L14" s="63">
        <f t="shared" si="3"/>
        <v>1.7515923566878981</v>
      </c>
      <c r="M14" s="63">
        <f t="shared" si="4"/>
        <v>17.762562976359643</v>
      </c>
      <c r="N14" s="64">
        <v>8</v>
      </c>
      <c r="O14" s="53"/>
    </row>
    <row r="15" spans="1:15">
      <c r="A15" s="62" t="s">
        <v>35</v>
      </c>
      <c r="B15" s="80" t="s">
        <v>58</v>
      </c>
      <c r="C15" s="68">
        <v>0</v>
      </c>
      <c r="D15" s="63">
        <f t="shared" si="0"/>
        <v>0</v>
      </c>
      <c r="E15" s="63">
        <f t="shared" si="5"/>
        <v>0</v>
      </c>
      <c r="F15" s="64">
        <v>0</v>
      </c>
      <c r="G15" s="66">
        <v>0</v>
      </c>
      <c r="H15" s="63">
        <f t="shared" si="1"/>
        <v>0</v>
      </c>
      <c r="I15" s="63">
        <f t="shared" si="2"/>
        <v>0</v>
      </c>
      <c r="J15" s="64">
        <v>0</v>
      </c>
      <c r="K15" s="66">
        <v>0</v>
      </c>
      <c r="L15" s="63">
        <f t="shared" si="3"/>
        <v>0</v>
      </c>
      <c r="M15" s="63">
        <f t="shared" si="4"/>
        <v>0</v>
      </c>
      <c r="N15" s="64">
        <v>0</v>
      </c>
      <c r="O15" s="53"/>
    </row>
    <row r="16" spans="1:15" ht="25.5">
      <c r="A16" s="62" t="s">
        <v>17</v>
      </c>
      <c r="B16" s="80" t="s">
        <v>59</v>
      </c>
      <c r="C16" s="68">
        <v>0</v>
      </c>
      <c r="D16" s="63">
        <f t="shared" si="0"/>
        <v>0</v>
      </c>
      <c r="E16" s="63">
        <f t="shared" si="5"/>
        <v>0</v>
      </c>
      <c r="F16" s="64">
        <v>0</v>
      </c>
      <c r="G16" s="66">
        <v>0</v>
      </c>
      <c r="H16" s="63">
        <f t="shared" si="1"/>
        <v>0</v>
      </c>
      <c r="I16" s="63">
        <f t="shared" si="2"/>
        <v>0</v>
      </c>
      <c r="J16" s="64">
        <v>0</v>
      </c>
      <c r="K16" s="66">
        <v>0</v>
      </c>
      <c r="L16" s="63">
        <f t="shared" si="3"/>
        <v>0</v>
      </c>
      <c r="M16" s="63">
        <f t="shared" si="4"/>
        <v>0</v>
      </c>
      <c r="N16" s="64">
        <v>0</v>
      </c>
      <c r="O16" s="53"/>
    </row>
    <row r="17" spans="1:15">
      <c r="A17" s="62" t="s">
        <v>18</v>
      </c>
      <c r="B17" s="80" t="s">
        <v>60</v>
      </c>
      <c r="C17" s="67">
        <v>648</v>
      </c>
      <c r="D17" s="63">
        <f t="shared" si="0"/>
        <v>49.053747161241482</v>
      </c>
      <c r="E17" s="63">
        <f t="shared" si="5"/>
        <v>534.58730355154069</v>
      </c>
      <c r="F17" s="64">
        <v>1</v>
      </c>
      <c r="G17" s="66">
        <v>298</v>
      </c>
      <c r="H17" s="63">
        <f t="shared" si="1"/>
        <v>43.001443001443</v>
      </c>
      <c r="I17" s="63">
        <f t="shared" si="2"/>
        <v>502.63970178959977</v>
      </c>
      <c r="J17" s="64">
        <v>1</v>
      </c>
      <c r="K17" s="66">
        <v>350</v>
      </c>
      <c r="L17" s="63">
        <f t="shared" si="3"/>
        <v>55.732484076433124</v>
      </c>
      <c r="M17" s="63">
        <f t="shared" si="4"/>
        <v>565.17245833871596</v>
      </c>
      <c r="N17" s="64">
        <v>1</v>
      </c>
      <c r="O17" s="53"/>
    </row>
    <row r="18" spans="1:15">
      <c r="A18" s="62" t="s">
        <v>19</v>
      </c>
      <c r="B18" s="80" t="s">
        <v>61</v>
      </c>
      <c r="C18" s="67">
        <v>38</v>
      </c>
      <c r="D18" s="63">
        <f t="shared" si="0"/>
        <v>2.8766086298258897</v>
      </c>
      <c r="E18" s="63">
        <f t="shared" si="5"/>
        <v>31.349255455182938</v>
      </c>
      <c r="F18" s="64">
        <v>5</v>
      </c>
      <c r="G18" s="66">
        <v>17</v>
      </c>
      <c r="H18" s="63">
        <f t="shared" si="1"/>
        <v>2.4531024531024532</v>
      </c>
      <c r="I18" s="63">
        <f t="shared" si="2"/>
        <v>28.674076947728846</v>
      </c>
      <c r="J18" s="64">
        <v>6</v>
      </c>
      <c r="K18" s="66">
        <v>21</v>
      </c>
      <c r="L18" s="63">
        <f t="shared" si="3"/>
        <v>3.3439490445859872</v>
      </c>
      <c r="M18" s="63">
        <f t="shared" si="4"/>
        <v>33.910347500322956</v>
      </c>
      <c r="N18" s="64">
        <v>5</v>
      </c>
      <c r="O18" s="53"/>
    </row>
    <row r="19" spans="1:15">
      <c r="A19" s="62" t="s">
        <v>20</v>
      </c>
      <c r="B19" s="80" t="s">
        <v>67</v>
      </c>
      <c r="C19" s="67">
        <v>50</v>
      </c>
      <c r="D19" s="63">
        <f t="shared" si="0"/>
        <v>3.7850113550340652</v>
      </c>
      <c r="E19" s="63">
        <f t="shared" si="5"/>
        <v>41.249020335767028</v>
      </c>
      <c r="F19" s="64">
        <v>4</v>
      </c>
      <c r="G19" s="66">
        <v>34</v>
      </c>
      <c r="H19" s="63">
        <f t="shared" si="1"/>
        <v>4.9062049062049065</v>
      </c>
      <c r="I19" s="63">
        <f t="shared" si="2"/>
        <v>57.348153895457692</v>
      </c>
      <c r="J19" s="64">
        <v>4</v>
      </c>
      <c r="K19" s="66">
        <v>16</v>
      </c>
      <c r="L19" s="63">
        <f t="shared" si="3"/>
        <v>2.5477707006369426</v>
      </c>
      <c r="M19" s="63">
        <f t="shared" si="4"/>
        <v>25.836455238341301</v>
      </c>
      <c r="N19" s="64">
        <v>6</v>
      </c>
      <c r="O19" s="53"/>
    </row>
    <row r="20" spans="1:15" ht="25.5">
      <c r="A20" s="62" t="s">
        <v>21</v>
      </c>
      <c r="B20" s="80" t="s">
        <v>62</v>
      </c>
      <c r="C20" s="68">
        <v>1</v>
      </c>
      <c r="D20" s="63">
        <f t="shared" si="0"/>
        <v>7.5700227100681305E-2</v>
      </c>
      <c r="E20" s="63">
        <f t="shared" si="5"/>
        <v>0.82498040671534056</v>
      </c>
      <c r="F20" s="64">
        <v>12</v>
      </c>
      <c r="G20" s="66">
        <v>1</v>
      </c>
      <c r="H20" s="63">
        <f t="shared" si="1"/>
        <v>0.14430014430014429</v>
      </c>
      <c r="I20" s="63">
        <f t="shared" si="2"/>
        <v>1.6867104086899321</v>
      </c>
      <c r="J20" s="64">
        <v>10</v>
      </c>
      <c r="K20" s="66">
        <v>0</v>
      </c>
      <c r="L20" s="63">
        <f t="shared" si="3"/>
        <v>0</v>
      </c>
      <c r="M20" s="63">
        <f t="shared" si="4"/>
        <v>0</v>
      </c>
      <c r="N20" s="64">
        <v>0</v>
      </c>
      <c r="O20" s="53"/>
    </row>
    <row r="21" spans="1:15" ht="25.5">
      <c r="A21" s="62" t="s">
        <v>22</v>
      </c>
      <c r="B21" s="80" t="s">
        <v>63</v>
      </c>
      <c r="C21" s="67">
        <v>1</v>
      </c>
      <c r="D21" s="63">
        <f t="shared" si="0"/>
        <v>7.5700227100681305E-2</v>
      </c>
      <c r="E21" s="63">
        <f t="shared" si="5"/>
        <v>0.82498040671534056</v>
      </c>
      <c r="F21" s="64">
        <v>12</v>
      </c>
      <c r="G21" s="66">
        <v>1</v>
      </c>
      <c r="H21" s="63">
        <f t="shared" si="1"/>
        <v>0.14430014430014429</v>
      </c>
      <c r="I21" s="63">
        <f t="shared" si="2"/>
        <v>1.6867104086899321</v>
      </c>
      <c r="J21" s="64">
        <v>10</v>
      </c>
      <c r="K21" s="66">
        <v>0</v>
      </c>
      <c r="L21" s="63">
        <f t="shared" si="3"/>
        <v>0</v>
      </c>
      <c r="M21" s="63">
        <f t="shared" si="4"/>
        <v>0</v>
      </c>
      <c r="N21" s="64">
        <v>0</v>
      </c>
      <c r="O21" s="53"/>
    </row>
    <row r="22" spans="1:15" ht="25.5">
      <c r="A22" s="62" t="s">
        <v>23</v>
      </c>
      <c r="B22" s="80" t="s">
        <v>64</v>
      </c>
      <c r="C22" s="67">
        <v>8</v>
      </c>
      <c r="D22" s="63">
        <f t="shared" si="0"/>
        <v>0.60560181680545044</v>
      </c>
      <c r="E22" s="63">
        <f t="shared" si="5"/>
        <v>6.5998432537227245</v>
      </c>
      <c r="F22" s="64">
        <v>8</v>
      </c>
      <c r="G22" s="66">
        <v>6</v>
      </c>
      <c r="H22" s="63">
        <f t="shared" si="1"/>
        <v>0.86580086580086579</v>
      </c>
      <c r="I22" s="63">
        <f t="shared" si="2"/>
        <v>10.120262452139592</v>
      </c>
      <c r="J22" s="64">
        <v>8</v>
      </c>
      <c r="K22" s="66">
        <v>2</v>
      </c>
      <c r="L22" s="63">
        <f t="shared" si="3"/>
        <v>0.31847133757961782</v>
      </c>
      <c r="M22" s="63">
        <f t="shared" si="4"/>
        <v>3.2295569047926627</v>
      </c>
      <c r="N22" s="64">
        <v>10</v>
      </c>
      <c r="O22" s="53"/>
    </row>
    <row r="23" spans="1:15" ht="25.5">
      <c r="A23" s="62" t="s">
        <v>24</v>
      </c>
      <c r="B23" s="80" t="s">
        <v>65</v>
      </c>
      <c r="C23" s="67">
        <v>0</v>
      </c>
      <c r="D23" s="63">
        <f t="shared" si="0"/>
        <v>0</v>
      </c>
      <c r="E23" s="63">
        <f t="shared" si="5"/>
        <v>0</v>
      </c>
      <c r="F23" s="64">
        <v>0</v>
      </c>
      <c r="G23" s="66">
        <v>0</v>
      </c>
      <c r="H23" s="63">
        <f t="shared" si="1"/>
        <v>0</v>
      </c>
      <c r="I23" s="63">
        <f t="shared" si="2"/>
        <v>0</v>
      </c>
      <c r="J23" s="64">
        <v>0</v>
      </c>
      <c r="K23" s="66">
        <v>0</v>
      </c>
      <c r="L23" s="63">
        <f t="shared" si="3"/>
        <v>0</v>
      </c>
      <c r="M23" s="63">
        <f t="shared" si="4"/>
        <v>0</v>
      </c>
      <c r="N23" s="64">
        <v>0</v>
      </c>
      <c r="O23" s="53"/>
    </row>
    <row r="24" spans="1:15" ht="25.5">
      <c r="A24" s="62" t="s">
        <v>25</v>
      </c>
      <c r="B24" s="80" t="s">
        <v>66</v>
      </c>
      <c r="C24" s="67">
        <v>4</v>
      </c>
      <c r="D24" s="63">
        <f t="shared" si="0"/>
        <v>0.30280090840272522</v>
      </c>
      <c r="E24" s="63">
        <f t="shared" si="5"/>
        <v>3.2999216268613623</v>
      </c>
      <c r="F24" s="64">
        <v>11</v>
      </c>
      <c r="G24" s="66">
        <v>1</v>
      </c>
      <c r="H24" s="63">
        <f t="shared" si="1"/>
        <v>0.14430014430014429</v>
      </c>
      <c r="I24" s="63">
        <f t="shared" si="2"/>
        <v>1.6867104086899321</v>
      </c>
      <c r="J24" s="64">
        <v>10</v>
      </c>
      <c r="K24" s="66">
        <v>3</v>
      </c>
      <c r="L24" s="63">
        <f t="shared" si="3"/>
        <v>0.47770700636942676</v>
      </c>
      <c r="M24" s="63">
        <f t="shared" si="4"/>
        <v>4.844335357188994</v>
      </c>
      <c r="N24" s="64">
        <v>9</v>
      </c>
      <c r="O24" s="53"/>
    </row>
    <row r="25" spans="1:15" ht="38.25">
      <c r="A25" s="62" t="s">
        <v>26</v>
      </c>
      <c r="B25" s="80" t="s">
        <v>68</v>
      </c>
      <c r="C25" s="67">
        <v>7</v>
      </c>
      <c r="D25" s="63">
        <f t="shared" si="0"/>
        <v>0.52990158970476908</v>
      </c>
      <c r="E25" s="63">
        <f t="shared" si="5"/>
        <v>5.7748628470073839</v>
      </c>
      <c r="F25" s="64">
        <v>9</v>
      </c>
      <c r="G25" s="66">
        <v>4</v>
      </c>
      <c r="H25" s="63">
        <f t="shared" si="1"/>
        <v>0.57720057720057716</v>
      </c>
      <c r="I25" s="63">
        <f t="shared" si="2"/>
        <v>6.7468416347597282</v>
      </c>
      <c r="J25" s="64">
        <v>9</v>
      </c>
      <c r="K25" s="66">
        <v>3</v>
      </c>
      <c r="L25" s="63">
        <f t="shared" si="3"/>
        <v>0.47770700636942676</v>
      </c>
      <c r="M25" s="63">
        <f t="shared" si="4"/>
        <v>4.844335357188994</v>
      </c>
      <c r="N25" s="64">
        <v>9</v>
      </c>
      <c r="O25" s="53"/>
    </row>
    <row r="26" spans="1:15" ht="38.25">
      <c r="A26" s="62" t="s">
        <v>27</v>
      </c>
      <c r="B26" s="80" t="s">
        <v>69</v>
      </c>
      <c r="C26" s="68">
        <v>6</v>
      </c>
      <c r="D26" s="63">
        <f t="shared" si="0"/>
        <v>0.45420136260408783</v>
      </c>
      <c r="E26" s="63">
        <f t="shared" si="5"/>
        <v>4.9498824402920434</v>
      </c>
      <c r="F26" s="64">
        <v>10</v>
      </c>
      <c r="G26" s="66">
        <v>4</v>
      </c>
      <c r="H26" s="63">
        <f t="shared" si="1"/>
        <v>0.57720057720057716</v>
      </c>
      <c r="I26" s="63">
        <f t="shared" si="2"/>
        <v>6.7468416347597282</v>
      </c>
      <c r="J26" s="64">
        <v>9</v>
      </c>
      <c r="K26" s="66">
        <v>2</v>
      </c>
      <c r="L26" s="63">
        <f t="shared" si="3"/>
        <v>0.31847133757961782</v>
      </c>
      <c r="M26" s="63">
        <f t="shared" si="4"/>
        <v>3.2295569047926627</v>
      </c>
      <c r="N26" s="64">
        <v>10</v>
      </c>
      <c r="O26" s="53"/>
    </row>
    <row r="27" spans="1:15" ht="25.5">
      <c r="A27" s="62" t="s">
        <v>28</v>
      </c>
      <c r="B27" s="80" t="s">
        <v>70</v>
      </c>
      <c r="C27" s="67">
        <v>78</v>
      </c>
      <c r="D27" s="63">
        <f t="shared" si="0"/>
        <v>5.904617713853141</v>
      </c>
      <c r="E27" s="63">
        <f t="shared" si="5"/>
        <v>64.348471723796564</v>
      </c>
      <c r="F27" s="64">
        <v>3</v>
      </c>
      <c r="G27" s="67">
        <v>46</v>
      </c>
      <c r="H27" s="63">
        <f t="shared" si="1"/>
        <v>6.637806637806638</v>
      </c>
      <c r="I27" s="63">
        <f t="shared" si="2"/>
        <v>77.588678799736869</v>
      </c>
      <c r="J27" s="64">
        <v>3</v>
      </c>
      <c r="K27" s="66">
        <v>32</v>
      </c>
      <c r="L27" s="63">
        <f t="shared" si="3"/>
        <v>5.0955414012738851</v>
      </c>
      <c r="M27" s="63">
        <f t="shared" si="4"/>
        <v>51.672910476682603</v>
      </c>
      <c r="N27" s="64">
        <v>3</v>
      </c>
      <c r="O27" s="53"/>
    </row>
    <row r="28" spans="1:15">
      <c r="A28" s="71" t="s">
        <v>34</v>
      </c>
      <c r="B28" s="82"/>
      <c r="C28" s="151">
        <f>SUM(C9:C27)</f>
        <v>1321</v>
      </c>
      <c r="D28" s="72">
        <v>100</v>
      </c>
      <c r="E28" s="73">
        <f>C28*100000/C29</f>
        <v>1089.7991172709649</v>
      </c>
      <c r="F28" s="74"/>
      <c r="G28" s="151">
        <f>SUM(G9:G27)</f>
        <v>693</v>
      </c>
      <c r="H28" s="72">
        <f>H9+H10+H11+H12+H13+H14+H15+H16+H17+H18+H19+H20+H21+H22+H23+H24+H25+H26+H27</f>
        <v>99.999999999999986</v>
      </c>
      <c r="I28" s="73">
        <f>G28*100000/G29</f>
        <v>1168.8903132221228</v>
      </c>
      <c r="J28" s="74"/>
      <c r="K28" s="151">
        <f>SUM(K9:K27)</f>
        <v>628</v>
      </c>
      <c r="L28" s="72">
        <f>L9+L10+L11+L12+L13+L14+L15+L16+L17+L18+L19+L20+L21+L22+L23+L24+L25+L26+L27</f>
        <v>100.00000000000003</v>
      </c>
      <c r="M28" s="73">
        <f>K28*100000/K29</f>
        <v>1014.080868104896</v>
      </c>
      <c r="N28" s="74"/>
    </row>
    <row r="29" spans="1:15">
      <c r="B29" s="12" t="s">
        <v>51</v>
      </c>
      <c r="C29" s="40">
        <v>121215</v>
      </c>
      <c r="G29" s="40">
        <v>59287</v>
      </c>
      <c r="K29" s="41">
        <v>61928</v>
      </c>
    </row>
    <row r="31" spans="1:15">
      <c r="B31" s="12"/>
      <c r="C31" s="42"/>
      <c r="D31" s="109"/>
      <c r="E31" s="109"/>
      <c r="G31" s="42"/>
      <c r="H31" s="109"/>
      <c r="I31" s="109"/>
      <c r="K31" s="42"/>
      <c r="L31" s="109"/>
      <c r="M31" s="109"/>
    </row>
    <row r="32" spans="1:15" ht="15">
      <c r="B32" s="21"/>
      <c r="C32" s="133"/>
      <c r="D32" s="25"/>
      <c r="E32" s="31"/>
      <c r="G32" s="133"/>
      <c r="K32" s="133"/>
    </row>
    <row r="34" spans="3:11" ht="15">
      <c r="C34" s="133"/>
      <c r="E34" s="30"/>
      <c r="F34" s="32"/>
      <c r="G34" s="23"/>
      <c r="H34" s="23"/>
      <c r="I34" s="30"/>
      <c r="J34" s="32"/>
      <c r="K34" s="23"/>
    </row>
    <row r="35" spans="3:11" ht="15">
      <c r="C35" s="133"/>
    </row>
    <row r="36" spans="3:11" ht="15">
      <c r="C36" s="133"/>
    </row>
    <row r="38" spans="3:11">
      <c r="C38" s="38"/>
    </row>
    <row r="39" spans="3:11">
      <c r="C39" s="38"/>
    </row>
    <row r="40" spans="3:11">
      <c r="C40" s="38"/>
    </row>
    <row r="41" spans="3:11">
      <c r="C41" s="27"/>
      <c r="D41" s="28"/>
      <c r="E41" s="28"/>
    </row>
    <row r="42" spans="3:11" ht="30">
      <c r="C42" s="133" t="s">
        <v>73</v>
      </c>
      <c r="D42" s="134" t="s">
        <v>74</v>
      </c>
    </row>
    <row r="43" spans="3:11" ht="30">
      <c r="C43" s="133" t="s">
        <v>75</v>
      </c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1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1"/>
  <sheetViews>
    <sheetView zoomScaleNormal="100" workbookViewId="0"/>
  </sheetViews>
  <sheetFormatPr defaultRowHeight="12.75"/>
  <cols>
    <col min="1" max="1" width="4.85546875" style="8" customWidth="1"/>
    <col min="2" max="2" width="43.28515625" style="79" customWidth="1"/>
    <col min="3" max="3" width="9.140625" style="37"/>
    <col min="4" max="4" width="10.85546875" customWidth="1"/>
    <col min="5" max="5" width="9.140625" style="11"/>
    <col min="6" max="6" width="5.42578125" style="5" bestFit="1" customWidth="1"/>
    <col min="7" max="7" width="9.140625" style="8"/>
    <col min="8" max="8" width="5.5703125" bestFit="1" customWidth="1"/>
    <col min="9" max="9" width="9.140625" style="11"/>
    <col min="10" max="10" width="5.42578125" style="5" bestFit="1" customWidth="1"/>
    <col min="11" max="11" width="7.5703125" style="8" bestFit="1" customWidth="1"/>
    <col min="12" max="12" width="6.85546875" customWidth="1"/>
    <col min="13" max="13" width="9.140625" style="11"/>
    <col min="14" max="14" width="5.42578125" style="5" bestFit="1" customWidth="1"/>
    <col min="15" max="16384" width="9.140625" style="11"/>
  </cols>
  <sheetData>
    <row r="1" spans="1:15">
      <c r="A1" s="26" t="s">
        <v>50</v>
      </c>
      <c r="B1" s="75"/>
      <c r="C1" s="33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5" s="22" customFormat="1">
      <c r="A2" s="2"/>
      <c r="B2" s="76"/>
      <c r="C2" s="173" t="s">
        <v>0</v>
      </c>
      <c r="D2" s="173"/>
      <c r="E2" s="173"/>
      <c r="F2" s="174"/>
      <c r="G2" s="172" t="s">
        <v>29</v>
      </c>
      <c r="H2" s="173"/>
      <c r="I2" s="173"/>
      <c r="J2" s="174"/>
      <c r="K2" s="172" t="s">
        <v>30</v>
      </c>
      <c r="L2" s="173"/>
      <c r="M2" s="173"/>
      <c r="N2" s="174"/>
    </row>
    <row r="3" spans="1:15" s="22" customFormat="1">
      <c r="A3" s="2"/>
      <c r="B3" s="77"/>
      <c r="C3" s="34"/>
      <c r="D3" s="13"/>
      <c r="E3" s="18" t="s">
        <v>2</v>
      </c>
      <c r="F3" s="14"/>
      <c r="G3" s="13"/>
      <c r="H3" s="13"/>
      <c r="I3" s="18" t="s">
        <v>2</v>
      </c>
      <c r="J3" s="14"/>
      <c r="K3" s="13"/>
      <c r="L3" s="13"/>
      <c r="M3" s="18" t="s">
        <v>2</v>
      </c>
      <c r="N3" s="4"/>
    </row>
    <row r="4" spans="1:15" s="22" customFormat="1">
      <c r="A4" s="2" t="s">
        <v>3</v>
      </c>
      <c r="B4" s="77"/>
      <c r="C4" s="34" t="s">
        <v>1</v>
      </c>
      <c r="D4" s="13" t="s">
        <v>4</v>
      </c>
      <c r="E4" s="19">
        <v>100000</v>
      </c>
      <c r="F4" s="15" t="s">
        <v>33</v>
      </c>
      <c r="G4" s="13" t="s">
        <v>1</v>
      </c>
      <c r="H4" s="13" t="s">
        <v>4</v>
      </c>
      <c r="I4" s="19">
        <v>100000</v>
      </c>
      <c r="J4" s="15" t="s">
        <v>33</v>
      </c>
      <c r="K4" s="13" t="s">
        <v>1</v>
      </c>
      <c r="L4" s="13" t="s">
        <v>4</v>
      </c>
      <c r="M4" s="19">
        <v>100000</v>
      </c>
      <c r="N4" s="14" t="s">
        <v>33</v>
      </c>
    </row>
    <row r="5" spans="1:15" s="22" customFormat="1">
      <c r="A5" s="2"/>
      <c r="B5" s="77"/>
      <c r="C5" s="34"/>
      <c r="D5" s="13"/>
      <c r="E5" s="18" t="s">
        <v>5</v>
      </c>
      <c r="F5" s="14"/>
      <c r="G5" s="13"/>
      <c r="H5" s="13"/>
      <c r="I5" s="18" t="s">
        <v>5</v>
      </c>
      <c r="J5" s="14"/>
      <c r="K5" s="13"/>
      <c r="L5" s="13"/>
      <c r="M5" s="18" t="s">
        <v>5</v>
      </c>
      <c r="N5" s="4"/>
    </row>
    <row r="6" spans="1:15" s="22" customFormat="1">
      <c r="A6" s="2"/>
      <c r="B6" s="77"/>
      <c r="C6" s="34"/>
      <c r="D6" s="13"/>
      <c r="E6" s="18" t="s">
        <v>7</v>
      </c>
      <c r="F6" s="14"/>
      <c r="G6" s="13"/>
      <c r="H6" s="13"/>
      <c r="I6" s="18" t="s">
        <v>7</v>
      </c>
      <c r="J6" s="14"/>
      <c r="K6" s="13"/>
      <c r="L6" s="13"/>
      <c r="M6" s="18" t="s">
        <v>7</v>
      </c>
      <c r="N6" s="4"/>
    </row>
    <row r="7" spans="1:15" s="22" customFormat="1">
      <c r="A7" s="2" t="s">
        <v>8</v>
      </c>
      <c r="B7" s="77"/>
      <c r="C7" s="34" t="s">
        <v>6</v>
      </c>
      <c r="D7" s="13" t="s">
        <v>4</v>
      </c>
      <c r="E7" s="19">
        <v>100000</v>
      </c>
      <c r="F7" s="15"/>
      <c r="G7" s="13" t="s">
        <v>6</v>
      </c>
      <c r="H7" s="13" t="s">
        <v>4</v>
      </c>
      <c r="I7" s="19">
        <v>100000</v>
      </c>
      <c r="J7" s="15"/>
      <c r="K7" s="13" t="s">
        <v>6</v>
      </c>
      <c r="L7" s="13" t="s">
        <v>4</v>
      </c>
      <c r="M7" s="19">
        <v>100000</v>
      </c>
      <c r="N7" s="4"/>
    </row>
    <row r="8" spans="1:15" s="22" customFormat="1">
      <c r="A8" s="3"/>
      <c r="B8" s="78"/>
      <c r="C8" s="35"/>
      <c r="D8" s="16"/>
      <c r="E8" s="16" t="s">
        <v>9</v>
      </c>
      <c r="F8" s="17"/>
      <c r="G8" s="16"/>
      <c r="H8" s="16"/>
      <c r="I8" s="16" t="s">
        <v>9</v>
      </c>
      <c r="J8" s="17"/>
      <c r="K8" s="16"/>
      <c r="L8" s="16"/>
      <c r="M8" s="16" t="s">
        <v>9</v>
      </c>
      <c r="N8" s="4"/>
    </row>
    <row r="9" spans="1:15" ht="12.75" customHeight="1">
      <c r="A9" s="62" t="s">
        <v>10</v>
      </c>
      <c r="B9" s="80" t="s">
        <v>71</v>
      </c>
      <c r="C9" s="67">
        <v>5</v>
      </c>
      <c r="D9" s="63">
        <f t="shared" ref="D9:D27" si="0">(C9/C$28)*100</f>
        <v>0.41118421052631576</v>
      </c>
      <c r="E9" s="63">
        <f>C9*100000/C$29</f>
        <v>4.5487213544272702</v>
      </c>
      <c r="F9" s="64">
        <v>10</v>
      </c>
      <c r="G9" s="69">
        <v>2</v>
      </c>
      <c r="H9" s="63">
        <f t="shared" ref="H9:H27" si="1">G9*100/G$28</f>
        <v>0.32362459546925565</v>
      </c>
      <c r="I9" s="63">
        <f t="shared" ref="I9:I27" si="2">G9*100000/G$29</f>
        <v>3.7246028642196025</v>
      </c>
      <c r="J9" s="64">
        <v>11</v>
      </c>
      <c r="K9" s="66">
        <v>3</v>
      </c>
      <c r="L9" s="63">
        <f t="shared" ref="L9:L27" si="3">K9*100/K$28</f>
        <v>0.50167224080267558</v>
      </c>
      <c r="M9" s="63">
        <f t="shared" ref="M9:M27" si="4">K9*100000/K$29</f>
        <v>5.3357996585088214</v>
      </c>
      <c r="N9" s="64">
        <v>11</v>
      </c>
    </row>
    <row r="10" spans="1:15">
      <c r="A10" s="62" t="s">
        <v>11</v>
      </c>
      <c r="B10" s="80" t="s">
        <v>12</v>
      </c>
      <c r="C10" s="68">
        <v>367</v>
      </c>
      <c r="D10" s="63">
        <f t="shared" si="0"/>
        <v>30.180921052631575</v>
      </c>
      <c r="E10" s="63">
        <f t="shared" ref="E10:E27" si="5">C10*100000/C$29</f>
        <v>333.87614741496168</v>
      </c>
      <c r="F10" s="64">
        <v>2</v>
      </c>
      <c r="G10" s="69">
        <v>210</v>
      </c>
      <c r="H10" s="63">
        <f t="shared" si="1"/>
        <v>33.980582524271846</v>
      </c>
      <c r="I10" s="63">
        <f t="shared" si="2"/>
        <v>391.08330074305826</v>
      </c>
      <c r="J10" s="64">
        <v>2</v>
      </c>
      <c r="K10" s="66">
        <v>157</v>
      </c>
      <c r="L10" s="63">
        <f t="shared" si="3"/>
        <v>26.254180602006688</v>
      </c>
      <c r="M10" s="63">
        <f t="shared" si="4"/>
        <v>279.24018212862836</v>
      </c>
      <c r="N10" s="64">
        <v>2</v>
      </c>
    </row>
    <row r="11" spans="1:15" ht="51">
      <c r="A11" s="62" t="s">
        <v>13</v>
      </c>
      <c r="B11" s="80" t="s">
        <v>54</v>
      </c>
      <c r="C11" s="68">
        <v>0</v>
      </c>
      <c r="D11" s="63">
        <f t="shared" si="0"/>
        <v>0</v>
      </c>
      <c r="E11" s="63">
        <f t="shared" si="5"/>
        <v>0</v>
      </c>
      <c r="F11" s="64">
        <v>0</v>
      </c>
      <c r="G11" s="68">
        <v>0</v>
      </c>
      <c r="H11" s="63">
        <f t="shared" si="1"/>
        <v>0</v>
      </c>
      <c r="I11" s="63">
        <f t="shared" si="2"/>
        <v>0</v>
      </c>
      <c r="J11" s="64">
        <v>0</v>
      </c>
      <c r="K11" s="68">
        <v>0</v>
      </c>
      <c r="L11" s="63">
        <f t="shared" si="3"/>
        <v>0</v>
      </c>
      <c r="M11" s="63">
        <f t="shared" si="4"/>
        <v>0</v>
      </c>
      <c r="N11" s="64">
        <v>0</v>
      </c>
    </row>
    <row r="12" spans="1:15" ht="25.5">
      <c r="A12" s="62" t="s">
        <v>14</v>
      </c>
      <c r="B12" s="80" t="s">
        <v>55</v>
      </c>
      <c r="C12" s="67">
        <v>74</v>
      </c>
      <c r="D12" s="63">
        <f t="shared" si="0"/>
        <v>6.0855263157894735</v>
      </c>
      <c r="E12" s="63">
        <f t="shared" si="5"/>
        <v>67.321076045523597</v>
      </c>
      <c r="F12" s="64">
        <v>4</v>
      </c>
      <c r="G12" s="70">
        <v>30</v>
      </c>
      <c r="H12" s="63">
        <f t="shared" si="1"/>
        <v>4.8543689320388346</v>
      </c>
      <c r="I12" s="63">
        <f t="shared" si="2"/>
        <v>55.869042963294042</v>
      </c>
      <c r="J12" s="64">
        <v>5</v>
      </c>
      <c r="K12" s="66">
        <v>44</v>
      </c>
      <c r="L12" s="63">
        <f t="shared" si="3"/>
        <v>7.3578595317725757</v>
      </c>
      <c r="M12" s="63">
        <f t="shared" si="4"/>
        <v>78.258394991462723</v>
      </c>
      <c r="N12" s="64">
        <v>3</v>
      </c>
      <c r="O12" s="53"/>
    </row>
    <row r="13" spans="1:15" ht="25.5">
      <c r="A13" s="62" t="s">
        <v>15</v>
      </c>
      <c r="B13" s="80" t="s">
        <v>72</v>
      </c>
      <c r="C13" s="67">
        <v>30</v>
      </c>
      <c r="D13" s="63">
        <f t="shared" si="0"/>
        <v>2.4671052631578947</v>
      </c>
      <c r="E13" s="63">
        <f t="shared" si="5"/>
        <v>27.292328126563621</v>
      </c>
      <c r="F13" s="64">
        <v>8</v>
      </c>
      <c r="G13" s="70">
        <v>15</v>
      </c>
      <c r="H13" s="63">
        <f t="shared" si="1"/>
        <v>2.4271844660194173</v>
      </c>
      <c r="I13" s="63">
        <f t="shared" si="2"/>
        <v>27.934521481647021</v>
      </c>
      <c r="J13" s="64">
        <v>8</v>
      </c>
      <c r="K13" s="66">
        <v>15</v>
      </c>
      <c r="L13" s="63">
        <f t="shared" si="3"/>
        <v>2.508361204013378</v>
      </c>
      <c r="M13" s="63">
        <f t="shared" si="4"/>
        <v>26.678998292544108</v>
      </c>
      <c r="N13" s="64">
        <v>8</v>
      </c>
      <c r="O13" s="53"/>
    </row>
    <row r="14" spans="1:15">
      <c r="A14" s="62" t="s">
        <v>16</v>
      </c>
      <c r="B14" s="80" t="s">
        <v>56</v>
      </c>
      <c r="C14" s="67">
        <v>50</v>
      </c>
      <c r="D14" s="63">
        <f t="shared" si="0"/>
        <v>4.1118421052631584</v>
      </c>
      <c r="E14" s="63">
        <f t="shared" si="5"/>
        <v>45.487213544272706</v>
      </c>
      <c r="F14" s="64">
        <v>6</v>
      </c>
      <c r="G14" s="70">
        <v>23</v>
      </c>
      <c r="H14" s="63">
        <f t="shared" si="1"/>
        <v>3.7216828478964401</v>
      </c>
      <c r="I14" s="63">
        <f t="shared" si="2"/>
        <v>42.832932938525431</v>
      </c>
      <c r="J14" s="64">
        <v>6</v>
      </c>
      <c r="K14" s="66">
        <v>27</v>
      </c>
      <c r="L14" s="63">
        <f t="shared" si="3"/>
        <v>4.5150501672240804</v>
      </c>
      <c r="M14" s="63">
        <f t="shared" si="4"/>
        <v>48.022196926579397</v>
      </c>
      <c r="N14" s="64">
        <v>5</v>
      </c>
      <c r="O14" s="53"/>
    </row>
    <row r="15" spans="1:15">
      <c r="A15" s="62" t="s">
        <v>35</v>
      </c>
      <c r="B15" s="80" t="s">
        <v>58</v>
      </c>
      <c r="C15" s="68">
        <v>0</v>
      </c>
      <c r="D15" s="63">
        <f t="shared" si="0"/>
        <v>0</v>
      </c>
      <c r="E15" s="63">
        <f t="shared" si="5"/>
        <v>0</v>
      </c>
      <c r="F15" s="64">
        <v>0</v>
      </c>
      <c r="G15" s="68">
        <v>0</v>
      </c>
      <c r="H15" s="63">
        <f t="shared" si="1"/>
        <v>0</v>
      </c>
      <c r="I15" s="63">
        <f t="shared" si="2"/>
        <v>0</v>
      </c>
      <c r="J15" s="64">
        <v>0</v>
      </c>
      <c r="K15" s="68">
        <v>0</v>
      </c>
      <c r="L15" s="63">
        <f t="shared" si="3"/>
        <v>0</v>
      </c>
      <c r="M15" s="63">
        <f t="shared" si="4"/>
        <v>0</v>
      </c>
      <c r="N15" s="64">
        <v>0</v>
      </c>
      <c r="O15" s="53"/>
    </row>
    <row r="16" spans="1:15" ht="25.5">
      <c r="A16" s="62" t="s">
        <v>17</v>
      </c>
      <c r="B16" s="80" t="s">
        <v>59</v>
      </c>
      <c r="C16" s="68">
        <v>0</v>
      </c>
      <c r="D16" s="63">
        <f t="shared" si="0"/>
        <v>0</v>
      </c>
      <c r="E16" s="63">
        <f t="shared" si="5"/>
        <v>0</v>
      </c>
      <c r="F16" s="64">
        <v>0</v>
      </c>
      <c r="G16" s="68">
        <v>0</v>
      </c>
      <c r="H16" s="63">
        <f t="shared" si="1"/>
        <v>0</v>
      </c>
      <c r="I16" s="63">
        <f t="shared" si="2"/>
        <v>0</v>
      </c>
      <c r="J16" s="64">
        <v>0</v>
      </c>
      <c r="K16" s="68">
        <v>0</v>
      </c>
      <c r="L16" s="63">
        <f t="shared" si="3"/>
        <v>0</v>
      </c>
      <c r="M16" s="63">
        <f t="shared" si="4"/>
        <v>0</v>
      </c>
      <c r="N16" s="64">
        <v>0</v>
      </c>
      <c r="O16" s="53"/>
    </row>
    <row r="17" spans="1:15" ht="25.5">
      <c r="A17" s="62" t="s">
        <v>18</v>
      </c>
      <c r="B17" s="80" t="s">
        <v>60</v>
      </c>
      <c r="C17" s="67">
        <v>474</v>
      </c>
      <c r="D17" s="63">
        <f t="shared" si="0"/>
        <v>38.980263157894733</v>
      </c>
      <c r="E17" s="63">
        <f t="shared" si="5"/>
        <v>431.21878439970527</v>
      </c>
      <c r="F17" s="64">
        <v>1</v>
      </c>
      <c r="G17" s="70">
        <v>217</v>
      </c>
      <c r="H17" s="63">
        <f t="shared" si="1"/>
        <v>35.113268608414238</v>
      </c>
      <c r="I17" s="63">
        <f t="shared" si="2"/>
        <v>404.11941076782688</v>
      </c>
      <c r="J17" s="64">
        <v>1</v>
      </c>
      <c r="K17" s="66">
        <v>257</v>
      </c>
      <c r="L17" s="63">
        <f t="shared" si="3"/>
        <v>42.976588628762542</v>
      </c>
      <c r="M17" s="63">
        <f t="shared" si="4"/>
        <v>457.10017074558908</v>
      </c>
      <c r="N17" s="64">
        <v>1</v>
      </c>
      <c r="O17" s="53"/>
    </row>
    <row r="18" spans="1:15">
      <c r="A18" s="62" t="s">
        <v>19</v>
      </c>
      <c r="B18" s="80" t="s">
        <v>61</v>
      </c>
      <c r="C18" s="67">
        <v>33</v>
      </c>
      <c r="D18" s="63">
        <f t="shared" si="0"/>
        <v>2.7138157894736845</v>
      </c>
      <c r="E18" s="63">
        <f t="shared" si="5"/>
        <v>30.021560939219984</v>
      </c>
      <c r="F18" s="64">
        <v>7</v>
      </c>
      <c r="G18" s="70">
        <v>19</v>
      </c>
      <c r="H18" s="63">
        <f t="shared" si="1"/>
        <v>3.0744336569579289</v>
      </c>
      <c r="I18" s="63">
        <f t="shared" si="2"/>
        <v>35.383727210086228</v>
      </c>
      <c r="J18" s="64">
        <v>7</v>
      </c>
      <c r="K18" s="66">
        <v>14</v>
      </c>
      <c r="L18" s="63">
        <f t="shared" si="3"/>
        <v>2.3411371237458196</v>
      </c>
      <c r="M18" s="63">
        <f t="shared" si="4"/>
        <v>24.900398406374503</v>
      </c>
      <c r="N18" s="64">
        <v>9</v>
      </c>
      <c r="O18" s="53"/>
    </row>
    <row r="19" spans="1:15">
      <c r="A19" s="62" t="s">
        <v>20</v>
      </c>
      <c r="B19" s="80" t="s">
        <v>67</v>
      </c>
      <c r="C19" s="67">
        <v>61</v>
      </c>
      <c r="D19" s="63">
        <f t="shared" si="0"/>
        <v>5.0164473684210531</v>
      </c>
      <c r="E19" s="63">
        <f t="shared" si="5"/>
        <v>55.494400524012697</v>
      </c>
      <c r="F19" s="64">
        <v>5</v>
      </c>
      <c r="G19" s="70">
        <v>36</v>
      </c>
      <c r="H19" s="63">
        <f t="shared" si="1"/>
        <v>5.825242718446602</v>
      </c>
      <c r="I19" s="63">
        <f t="shared" si="2"/>
        <v>67.042851555952851</v>
      </c>
      <c r="J19" s="64">
        <v>4</v>
      </c>
      <c r="K19" s="66">
        <v>25</v>
      </c>
      <c r="L19" s="63">
        <f t="shared" si="3"/>
        <v>4.1806020066889635</v>
      </c>
      <c r="M19" s="63">
        <f t="shared" si="4"/>
        <v>44.46499715424018</v>
      </c>
      <c r="N19" s="64">
        <v>6</v>
      </c>
      <c r="O19" s="53"/>
    </row>
    <row r="20" spans="1:15" ht="25.5">
      <c r="A20" s="62" t="s">
        <v>21</v>
      </c>
      <c r="B20" s="80" t="s">
        <v>62</v>
      </c>
      <c r="C20" s="68">
        <v>0</v>
      </c>
      <c r="D20" s="63">
        <f t="shared" si="0"/>
        <v>0</v>
      </c>
      <c r="E20" s="63">
        <f t="shared" si="5"/>
        <v>0</v>
      </c>
      <c r="F20" s="64">
        <v>0</v>
      </c>
      <c r="G20" s="68">
        <v>0</v>
      </c>
      <c r="H20" s="63">
        <f t="shared" si="1"/>
        <v>0</v>
      </c>
      <c r="I20" s="63">
        <f t="shared" si="2"/>
        <v>0</v>
      </c>
      <c r="J20" s="64">
        <v>0</v>
      </c>
      <c r="K20" s="68">
        <v>0</v>
      </c>
      <c r="L20" s="63">
        <f t="shared" si="3"/>
        <v>0</v>
      </c>
      <c r="M20" s="63">
        <f t="shared" si="4"/>
        <v>0</v>
      </c>
      <c r="N20" s="64">
        <v>0</v>
      </c>
      <c r="O20" s="53"/>
    </row>
    <row r="21" spans="1:15" ht="25.5">
      <c r="A21" s="62" t="s">
        <v>22</v>
      </c>
      <c r="B21" s="80" t="s">
        <v>63</v>
      </c>
      <c r="C21" s="67">
        <v>5</v>
      </c>
      <c r="D21" s="63">
        <f t="shared" si="0"/>
        <v>0.41118421052631576</v>
      </c>
      <c r="E21" s="63">
        <f t="shared" si="5"/>
        <v>4.5487213544272702</v>
      </c>
      <c r="F21" s="64">
        <v>11</v>
      </c>
      <c r="G21" s="70">
        <v>1</v>
      </c>
      <c r="H21" s="63">
        <f t="shared" si="1"/>
        <v>0.16181229773462782</v>
      </c>
      <c r="I21" s="63">
        <f t="shared" si="2"/>
        <v>1.8623014321098013</v>
      </c>
      <c r="J21" s="64">
        <v>12</v>
      </c>
      <c r="K21" s="66">
        <v>4</v>
      </c>
      <c r="L21" s="63">
        <f t="shared" si="3"/>
        <v>0.66889632107023411</v>
      </c>
      <c r="M21" s="63">
        <f t="shared" si="4"/>
        <v>7.1143995446784292</v>
      </c>
      <c r="N21" s="64">
        <v>10</v>
      </c>
      <c r="O21" s="53"/>
    </row>
    <row r="22" spans="1:15" ht="25.5">
      <c r="A22" s="62" t="s">
        <v>23</v>
      </c>
      <c r="B22" s="80" t="s">
        <v>64</v>
      </c>
      <c r="C22" s="67">
        <v>30</v>
      </c>
      <c r="D22" s="63">
        <f t="shared" si="0"/>
        <v>2.4671052631578947</v>
      </c>
      <c r="E22" s="63">
        <f t="shared" si="5"/>
        <v>27.292328126563621</v>
      </c>
      <c r="F22" s="64">
        <v>9</v>
      </c>
      <c r="G22" s="70">
        <v>11</v>
      </c>
      <c r="H22" s="63">
        <f t="shared" si="1"/>
        <v>1.7799352750809061</v>
      </c>
      <c r="I22" s="63">
        <f t="shared" si="2"/>
        <v>20.485315753207814</v>
      </c>
      <c r="J22" s="64">
        <v>9</v>
      </c>
      <c r="K22" s="66">
        <v>19</v>
      </c>
      <c r="L22" s="63">
        <f t="shared" si="3"/>
        <v>3.1772575250836121</v>
      </c>
      <c r="M22" s="63">
        <f t="shared" si="4"/>
        <v>33.793397837222535</v>
      </c>
      <c r="N22" s="64">
        <v>7</v>
      </c>
      <c r="O22" s="53"/>
    </row>
    <row r="23" spans="1:15" ht="25.5">
      <c r="A23" s="62" t="s">
        <v>24</v>
      </c>
      <c r="B23" s="80" t="s">
        <v>65</v>
      </c>
      <c r="C23" s="67">
        <v>0</v>
      </c>
      <c r="D23" s="63">
        <f t="shared" si="0"/>
        <v>0</v>
      </c>
      <c r="E23" s="63">
        <f t="shared" si="5"/>
        <v>0</v>
      </c>
      <c r="F23" s="64">
        <v>0</v>
      </c>
      <c r="G23" s="67">
        <v>0</v>
      </c>
      <c r="H23" s="63">
        <f t="shared" si="1"/>
        <v>0</v>
      </c>
      <c r="I23" s="63">
        <f t="shared" si="2"/>
        <v>0</v>
      </c>
      <c r="J23" s="64">
        <v>0</v>
      </c>
      <c r="K23" s="67">
        <v>0</v>
      </c>
      <c r="L23" s="63">
        <f t="shared" si="3"/>
        <v>0</v>
      </c>
      <c r="M23" s="63">
        <f t="shared" si="4"/>
        <v>0</v>
      </c>
      <c r="N23" s="64">
        <v>0</v>
      </c>
      <c r="O23" s="53"/>
    </row>
    <row r="24" spans="1:15" ht="25.5">
      <c r="A24" s="62" t="s">
        <v>25</v>
      </c>
      <c r="B24" s="80" t="s">
        <v>66</v>
      </c>
      <c r="C24" s="67">
        <v>1</v>
      </c>
      <c r="D24" s="63">
        <f t="shared" si="0"/>
        <v>8.223684210526315E-2</v>
      </c>
      <c r="E24" s="63">
        <f t="shared" si="5"/>
        <v>0.90974427088545406</v>
      </c>
      <c r="F24" s="64">
        <v>14</v>
      </c>
      <c r="G24" s="70">
        <v>1</v>
      </c>
      <c r="H24" s="63">
        <f t="shared" si="1"/>
        <v>0.16181229773462782</v>
      </c>
      <c r="I24" s="63">
        <f t="shared" si="2"/>
        <v>1.8623014321098013</v>
      </c>
      <c r="J24" s="64">
        <v>12</v>
      </c>
      <c r="K24" s="66">
        <v>0</v>
      </c>
      <c r="L24" s="63">
        <f t="shared" si="3"/>
        <v>0</v>
      </c>
      <c r="M24" s="63">
        <f t="shared" si="4"/>
        <v>0</v>
      </c>
      <c r="N24" s="64">
        <v>0</v>
      </c>
      <c r="O24" s="53"/>
    </row>
    <row r="25" spans="1:15" ht="38.25">
      <c r="A25" s="62" t="s">
        <v>26</v>
      </c>
      <c r="B25" s="80" t="s">
        <v>68</v>
      </c>
      <c r="C25" s="67">
        <v>2</v>
      </c>
      <c r="D25" s="63">
        <f t="shared" si="0"/>
        <v>0.1644736842105263</v>
      </c>
      <c r="E25" s="63">
        <f t="shared" si="5"/>
        <v>1.8194885417709081</v>
      </c>
      <c r="F25" s="64">
        <v>13</v>
      </c>
      <c r="G25" s="70">
        <v>1</v>
      </c>
      <c r="H25" s="63">
        <f t="shared" si="1"/>
        <v>0.16181229773462782</v>
      </c>
      <c r="I25" s="63">
        <f t="shared" si="2"/>
        <v>1.8623014321098013</v>
      </c>
      <c r="J25" s="64">
        <v>12</v>
      </c>
      <c r="K25" s="66">
        <v>1</v>
      </c>
      <c r="L25" s="63">
        <f t="shared" si="3"/>
        <v>0.16722408026755853</v>
      </c>
      <c r="M25" s="63">
        <f t="shared" si="4"/>
        <v>1.7785998861696073</v>
      </c>
      <c r="N25" s="64">
        <v>12</v>
      </c>
      <c r="O25" s="53"/>
    </row>
    <row r="26" spans="1:15" ht="38.25">
      <c r="A26" s="62" t="s">
        <v>27</v>
      </c>
      <c r="B26" s="80" t="s">
        <v>69</v>
      </c>
      <c r="C26" s="68">
        <v>4</v>
      </c>
      <c r="D26" s="63">
        <f t="shared" si="0"/>
        <v>0.3289473684210526</v>
      </c>
      <c r="E26" s="63">
        <f t="shared" si="5"/>
        <v>3.6389770835418163</v>
      </c>
      <c r="F26" s="64">
        <v>12</v>
      </c>
      <c r="G26" s="70">
        <v>3</v>
      </c>
      <c r="H26" s="63">
        <f t="shared" si="1"/>
        <v>0.4854368932038835</v>
      </c>
      <c r="I26" s="63">
        <f t="shared" si="2"/>
        <v>5.5869042963294042</v>
      </c>
      <c r="J26" s="64">
        <v>10</v>
      </c>
      <c r="K26" s="66">
        <v>1</v>
      </c>
      <c r="L26" s="63">
        <f t="shared" si="3"/>
        <v>0.16722408026755853</v>
      </c>
      <c r="M26" s="63">
        <f t="shared" si="4"/>
        <v>1.7785998861696073</v>
      </c>
      <c r="N26" s="64">
        <v>12</v>
      </c>
      <c r="O26" s="53"/>
    </row>
    <row r="27" spans="1:15" ht="38.25">
      <c r="A27" s="62" t="s">
        <v>28</v>
      </c>
      <c r="B27" s="80" t="s">
        <v>70</v>
      </c>
      <c r="C27" s="67">
        <v>80</v>
      </c>
      <c r="D27" s="63">
        <f t="shared" si="0"/>
        <v>6.5789473684210522</v>
      </c>
      <c r="E27" s="63">
        <f t="shared" si="5"/>
        <v>72.779541670836323</v>
      </c>
      <c r="F27" s="64">
        <v>3</v>
      </c>
      <c r="G27" s="66">
        <v>49</v>
      </c>
      <c r="H27" s="63">
        <f t="shared" si="1"/>
        <v>7.9288025889967635</v>
      </c>
      <c r="I27" s="63">
        <f t="shared" si="2"/>
        <v>91.25277017338027</v>
      </c>
      <c r="J27" s="64">
        <v>3</v>
      </c>
      <c r="K27" s="66">
        <v>31</v>
      </c>
      <c r="L27" s="63">
        <f t="shared" si="3"/>
        <v>5.183946488294314</v>
      </c>
      <c r="M27" s="63">
        <f t="shared" si="4"/>
        <v>55.136596471257825</v>
      </c>
      <c r="N27" s="64">
        <v>4</v>
      </c>
      <c r="O27" s="53"/>
    </row>
    <row r="28" spans="1:15">
      <c r="A28" s="71" t="s">
        <v>34</v>
      </c>
      <c r="B28" s="81"/>
      <c r="C28" s="102">
        <f>SUM(C9:C27)</f>
        <v>1216</v>
      </c>
      <c r="D28" s="103">
        <f>D9+D10+D11+D12+D13+D14+D15+D16+D17+D18+D19+D20+D21+D22+D23+D24+D25+D26+D27</f>
        <v>99.999999999999986</v>
      </c>
      <c r="E28" s="104">
        <f>C28*100000/C29</f>
        <v>1106.2490333967121</v>
      </c>
      <c r="F28" s="105"/>
      <c r="G28" s="102">
        <f>SUM(G9:G27)</f>
        <v>618</v>
      </c>
      <c r="H28" s="103">
        <f>H9+H10+H11+H12+H13+H14+H15+H16+H17+H18+H19+H20+H21+H22+H23+H24+H25+H26+H27</f>
        <v>99.999999999999972</v>
      </c>
      <c r="I28" s="104">
        <f>G28*100000/G29</f>
        <v>1150.9022850438571</v>
      </c>
      <c r="J28" s="105"/>
      <c r="K28" s="102">
        <f>SUM(K9:K27)</f>
        <v>598</v>
      </c>
      <c r="L28" s="103">
        <f>L9+L10+L11+L12+L13+L14+L15+L16+L17+L18+L19+L20+L21+L22+L23+L24+L25+L26+L27</f>
        <v>100</v>
      </c>
      <c r="M28" s="104">
        <f>K28*100000/K29</f>
        <v>1063.6027319294251</v>
      </c>
      <c r="N28" s="105"/>
    </row>
    <row r="29" spans="1:15">
      <c r="B29" s="77" t="s">
        <v>51</v>
      </c>
      <c r="C29" s="40">
        <v>109921</v>
      </c>
      <c r="G29" s="40">
        <v>53697</v>
      </c>
      <c r="K29" s="41">
        <v>56224</v>
      </c>
    </row>
    <row r="31" spans="1:15">
      <c r="B31" s="77"/>
      <c r="C31" s="42"/>
      <c r="D31" s="109"/>
      <c r="E31" s="109"/>
      <c r="G31" s="42"/>
      <c r="H31" s="109"/>
      <c r="I31" s="109"/>
      <c r="K31" s="42"/>
      <c r="L31" s="109"/>
      <c r="M31" s="109"/>
    </row>
    <row r="32" spans="1:15" ht="15">
      <c r="C32" s="133"/>
      <c r="D32" s="25"/>
      <c r="E32" s="31"/>
      <c r="G32" s="133"/>
      <c r="K32" s="133"/>
    </row>
    <row r="34" spans="3:11">
      <c r="C34" s="36"/>
      <c r="D34" s="23"/>
      <c r="E34" s="30"/>
      <c r="F34" s="32"/>
      <c r="G34" s="23"/>
      <c r="H34" s="23"/>
      <c r="I34" s="30"/>
      <c r="J34" s="32"/>
      <c r="K34" s="23"/>
    </row>
    <row r="35" spans="3:11" ht="15">
      <c r="C35" s="133"/>
      <c r="D35" s="134"/>
    </row>
    <row r="36" spans="3:11" ht="15">
      <c r="C36" s="133"/>
    </row>
    <row r="37" spans="3:11" ht="15">
      <c r="C37" s="133"/>
    </row>
    <row r="38" spans="3:11">
      <c r="C38" s="38"/>
    </row>
    <row r="39" spans="3:11">
      <c r="C39" s="38"/>
    </row>
    <row r="40" spans="3:11">
      <c r="C40" s="38"/>
    </row>
    <row r="41" spans="3:11">
      <c r="C41" s="27"/>
      <c r="D41" s="28"/>
      <c r="E41" s="28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1"/>
  <sheetViews>
    <sheetView zoomScaleNormal="100" workbookViewId="0">
      <pane xSplit="2" ySplit="8" topLeftCell="C9" activePane="bottomRight" state="frozen"/>
      <selection activeCell="N54" sqref="N54"/>
      <selection pane="topRight" activeCell="N54" sqref="N54"/>
      <selection pane="bottomLeft" activeCell="N54" sqref="N54"/>
      <selection pane="bottomRight" activeCell="C9" sqref="C9"/>
    </sheetView>
  </sheetViews>
  <sheetFormatPr defaultRowHeight="12.75"/>
  <cols>
    <col min="1" max="1" width="4.85546875" style="87" customWidth="1"/>
    <col min="2" max="2" width="57.42578125" style="6" customWidth="1"/>
    <col min="3" max="3" width="9.28515625" style="8" bestFit="1" customWidth="1"/>
    <col min="4" max="4" width="10" customWidth="1"/>
    <col min="5" max="5" width="10" style="11" bestFit="1" customWidth="1"/>
    <col min="6" max="6" width="5.42578125" style="5" bestFit="1" customWidth="1"/>
    <col min="7" max="7" width="9.28515625" style="8" bestFit="1" customWidth="1"/>
    <col min="8" max="8" width="7.5703125" customWidth="1"/>
    <col min="9" max="9" width="10" style="11" bestFit="1" customWidth="1"/>
    <col min="10" max="10" width="5.42578125" style="5" bestFit="1" customWidth="1"/>
    <col min="11" max="11" width="7.7109375" style="8" bestFit="1" customWidth="1"/>
    <col min="12" max="12" width="10.7109375" customWidth="1"/>
    <col min="13" max="13" width="10" style="11" bestFit="1" customWidth="1"/>
    <col min="14" max="14" width="5.42578125" style="5" bestFit="1" customWidth="1"/>
    <col min="15" max="16384" width="9.140625" style="11"/>
  </cols>
  <sheetData>
    <row r="1" spans="1:15">
      <c r="A1" s="83" t="s">
        <v>32</v>
      </c>
      <c r="B1" s="7"/>
      <c r="C1" s="9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5" s="22" customFormat="1">
      <c r="A2" s="84"/>
      <c r="B2" s="2"/>
      <c r="C2" s="173" t="s">
        <v>0</v>
      </c>
      <c r="D2" s="173"/>
      <c r="E2" s="173"/>
      <c r="F2" s="174"/>
      <c r="G2" s="172" t="s">
        <v>29</v>
      </c>
      <c r="H2" s="173"/>
      <c r="I2" s="173"/>
      <c r="J2" s="174"/>
      <c r="K2" s="172" t="s">
        <v>30</v>
      </c>
      <c r="L2" s="173"/>
      <c r="M2" s="173"/>
      <c r="N2" s="174"/>
    </row>
    <row r="3" spans="1:15" s="22" customFormat="1">
      <c r="A3" s="84"/>
      <c r="B3" s="2"/>
      <c r="C3" s="13"/>
      <c r="D3" s="13"/>
      <c r="E3" s="18" t="s">
        <v>2</v>
      </c>
      <c r="F3" s="14"/>
      <c r="G3" s="13"/>
      <c r="H3" s="13"/>
      <c r="I3" s="18" t="s">
        <v>2</v>
      </c>
      <c r="J3" s="14"/>
      <c r="K3" s="13"/>
      <c r="L3" s="13"/>
      <c r="M3" s="18" t="s">
        <v>2</v>
      </c>
      <c r="N3" s="4"/>
    </row>
    <row r="4" spans="1:15" s="22" customFormat="1">
      <c r="A4" s="84" t="s">
        <v>3</v>
      </c>
      <c r="B4" s="2"/>
      <c r="C4" s="13" t="s">
        <v>1</v>
      </c>
      <c r="D4" s="13" t="s">
        <v>4</v>
      </c>
      <c r="E4" s="19">
        <v>100000</v>
      </c>
      <c r="F4" s="15" t="s">
        <v>33</v>
      </c>
      <c r="G4" s="13" t="s">
        <v>1</v>
      </c>
      <c r="H4" s="13" t="s">
        <v>4</v>
      </c>
      <c r="I4" s="19">
        <v>100000</v>
      </c>
      <c r="J4" s="15" t="s">
        <v>33</v>
      </c>
      <c r="K4" s="13" t="s">
        <v>1</v>
      </c>
      <c r="L4" s="13" t="s">
        <v>4</v>
      </c>
      <c r="M4" s="19">
        <v>100000</v>
      </c>
      <c r="N4" s="14" t="s">
        <v>33</v>
      </c>
    </row>
    <row r="5" spans="1:15" s="22" customFormat="1">
      <c r="A5" s="84"/>
      <c r="B5" s="2"/>
      <c r="C5" s="13"/>
      <c r="D5" s="13"/>
      <c r="E5" s="18" t="s">
        <v>5</v>
      </c>
      <c r="F5" s="14"/>
      <c r="G5" s="13"/>
      <c r="H5" s="13"/>
      <c r="I5" s="18" t="s">
        <v>5</v>
      </c>
      <c r="J5" s="14"/>
      <c r="K5" s="13"/>
      <c r="L5" s="13"/>
      <c r="M5" s="18" t="s">
        <v>5</v>
      </c>
      <c r="N5" s="4"/>
    </row>
    <row r="6" spans="1:15" s="22" customFormat="1">
      <c r="A6" s="84"/>
      <c r="B6" s="2"/>
      <c r="C6" s="13"/>
      <c r="D6" s="13"/>
      <c r="E6" s="18" t="s">
        <v>7</v>
      </c>
      <c r="F6" s="14"/>
      <c r="G6" s="13"/>
      <c r="H6" s="13"/>
      <c r="I6" s="18" t="s">
        <v>7</v>
      </c>
      <c r="J6" s="14"/>
      <c r="K6" s="13"/>
      <c r="L6" s="13"/>
      <c r="M6" s="18" t="s">
        <v>7</v>
      </c>
      <c r="N6" s="4"/>
    </row>
    <row r="7" spans="1:15" s="22" customFormat="1">
      <c r="A7" s="84" t="s">
        <v>8</v>
      </c>
      <c r="B7" s="2"/>
      <c r="C7" s="13" t="s">
        <v>6</v>
      </c>
      <c r="D7" s="13" t="s">
        <v>4</v>
      </c>
      <c r="E7" s="19">
        <v>100000</v>
      </c>
      <c r="F7" s="15"/>
      <c r="G7" s="13" t="s">
        <v>6</v>
      </c>
      <c r="H7" s="13" t="s">
        <v>4</v>
      </c>
      <c r="I7" s="19">
        <v>100000</v>
      </c>
      <c r="J7" s="15"/>
      <c r="K7" s="13" t="s">
        <v>6</v>
      </c>
      <c r="L7" s="13" t="s">
        <v>4</v>
      </c>
      <c r="M7" s="19">
        <v>100000</v>
      </c>
      <c r="N7" s="4"/>
    </row>
    <row r="8" spans="1:15" s="22" customFormat="1">
      <c r="A8" s="85"/>
      <c r="B8" s="3"/>
      <c r="C8" s="16"/>
      <c r="D8" s="16"/>
      <c r="E8" s="16" t="s">
        <v>9</v>
      </c>
      <c r="F8" s="17"/>
      <c r="G8" s="16"/>
      <c r="H8" s="16"/>
      <c r="I8" s="16" t="s">
        <v>9</v>
      </c>
      <c r="J8" s="17"/>
      <c r="K8" s="16"/>
      <c r="L8" s="16"/>
      <c r="M8" s="16" t="s">
        <v>9</v>
      </c>
      <c r="N8" s="4"/>
    </row>
    <row r="9" spans="1:15" ht="15">
      <c r="A9" s="86" t="s">
        <v>10</v>
      </c>
      <c r="B9" s="80" t="s">
        <v>71</v>
      </c>
      <c r="C9" s="94">
        <v>56</v>
      </c>
      <c r="D9" s="88">
        <f t="shared" ref="D9:D27" si="0">(C9/$C$28)*100</f>
        <v>0.61974324922532098</v>
      </c>
      <c r="E9" s="88">
        <f t="shared" ref="E9:E27" si="1">C9*100000/$C$29</f>
        <v>6.9607846793129209</v>
      </c>
      <c r="F9" s="140">
        <v>10</v>
      </c>
      <c r="G9" s="94">
        <v>23</v>
      </c>
      <c r="H9" s="88">
        <f t="shared" ref="H9:H27" si="2">G9/$G$28*100</f>
        <v>0.53826351509478121</v>
      </c>
      <c r="I9" s="88">
        <f t="shared" ref="I9:I27" si="3">G9*100000/$C$29</f>
        <v>2.8588937075749494</v>
      </c>
      <c r="J9" s="89">
        <v>11</v>
      </c>
      <c r="K9" s="90">
        <v>33</v>
      </c>
      <c r="L9" s="88">
        <f t="shared" ref="L9:L27" si="4">K9/$K$28*100</f>
        <v>0.69284064665127021</v>
      </c>
      <c r="M9" s="88">
        <f t="shared" ref="M9:M27" si="5">K9/$K$29*100000</f>
        <v>7.7268895757235185</v>
      </c>
      <c r="N9" s="89">
        <v>10</v>
      </c>
    </row>
    <row r="10" spans="1:15" ht="15">
      <c r="A10" s="86" t="s">
        <v>11</v>
      </c>
      <c r="B10" s="80" t="s">
        <v>12</v>
      </c>
      <c r="C10" s="94">
        <v>2593</v>
      </c>
      <c r="D10" s="88">
        <f t="shared" si="0"/>
        <v>28.696325807879592</v>
      </c>
      <c r="E10" s="88">
        <f t="shared" si="1"/>
        <v>322.30919059747151</v>
      </c>
      <c r="F10" s="140">
        <v>2</v>
      </c>
      <c r="G10" s="94">
        <v>1384</v>
      </c>
      <c r="H10" s="88">
        <f t="shared" si="2"/>
        <v>32.389421951790311</v>
      </c>
      <c r="I10" s="88">
        <f t="shared" si="3"/>
        <v>172.03082136016218</v>
      </c>
      <c r="J10" s="89">
        <v>2</v>
      </c>
      <c r="K10" s="90">
        <v>1209</v>
      </c>
      <c r="L10" s="88">
        <f t="shared" si="4"/>
        <v>25.383161872769261</v>
      </c>
      <c r="M10" s="88">
        <f t="shared" si="5"/>
        <v>283.08513627423434</v>
      </c>
      <c r="N10" s="89">
        <v>2</v>
      </c>
    </row>
    <row r="11" spans="1:15" ht="38.25">
      <c r="A11" s="86" t="s">
        <v>13</v>
      </c>
      <c r="B11" s="80" t="s">
        <v>54</v>
      </c>
      <c r="C11" s="94">
        <v>9</v>
      </c>
      <c r="D11" s="88">
        <f t="shared" si="0"/>
        <v>9.9601593625498003E-2</v>
      </c>
      <c r="E11" s="88">
        <f t="shared" si="1"/>
        <v>1.1186975377467194</v>
      </c>
      <c r="F11" s="140">
        <v>15</v>
      </c>
      <c r="G11" s="94">
        <v>3</v>
      </c>
      <c r="H11" s="88">
        <f t="shared" si="2"/>
        <v>7.020828457758016E-2</v>
      </c>
      <c r="I11" s="88">
        <f t="shared" si="3"/>
        <v>0.37289917924890648</v>
      </c>
      <c r="J11" s="89">
        <v>15</v>
      </c>
      <c r="K11" s="90">
        <v>6</v>
      </c>
      <c r="L11" s="88">
        <f t="shared" si="4"/>
        <v>0.12597102666386731</v>
      </c>
      <c r="M11" s="88">
        <f t="shared" si="5"/>
        <v>1.4048890137679124</v>
      </c>
      <c r="N11" s="89">
        <v>14</v>
      </c>
    </row>
    <row r="12" spans="1:15" ht="25.5">
      <c r="A12" s="86" t="s">
        <v>14</v>
      </c>
      <c r="B12" s="80" t="s">
        <v>55</v>
      </c>
      <c r="C12" s="94">
        <v>440</v>
      </c>
      <c r="D12" s="88">
        <f t="shared" si="0"/>
        <v>4.8694112439132358</v>
      </c>
      <c r="E12" s="88">
        <f t="shared" si="1"/>
        <v>54.691879623172952</v>
      </c>
      <c r="F12" s="140">
        <v>4</v>
      </c>
      <c r="G12" s="94">
        <v>200</v>
      </c>
      <c r="H12" s="88">
        <f t="shared" si="2"/>
        <v>4.6805523051720099</v>
      </c>
      <c r="I12" s="88">
        <f t="shared" si="3"/>
        <v>24.85994528326043</v>
      </c>
      <c r="J12" s="89">
        <v>5</v>
      </c>
      <c r="K12" s="90">
        <v>240</v>
      </c>
      <c r="L12" s="88">
        <f t="shared" si="4"/>
        <v>5.0388410665546921</v>
      </c>
      <c r="M12" s="88">
        <f t="shared" si="5"/>
        <v>56.195560550716493</v>
      </c>
      <c r="N12" s="89">
        <v>3</v>
      </c>
      <c r="O12" s="53"/>
    </row>
    <row r="13" spans="1:15" ht="15">
      <c r="A13" s="86" t="s">
        <v>15</v>
      </c>
      <c r="B13" s="80" t="s">
        <v>72</v>
      </c>
      <c r="C13" s="94">
        <v>172</v>
      </c>
      <c r="D13" s="88">
        <f t="shared" si="0"/>
        <v>1.9034971226206288</v>
      </c>
      <c r="E13" s="88">
        <f t="shared" si="1"/>
        <v>21.379552943603972</v>
      </c>
      <c r="F13" s="140">
        <v>9</v>
      </c>
      <c r="G13" s="94">
        <v>61</v>
      </c>
      <c r="H13" s="88">
        <f t="shared" si="2"/>
        <v>1.4275684530774631</v>
      </c>
      <c r="I13" s="88">
        <f t="shared" si="3"/>
        <v>7.5822833113944315</v>
      </c>
      <c r="J13" s="89">
        <v>9</v>
      </c>
      <c r="K13" s="90">
        <v>111</v>
      </c>
      <c r="L13" s="88">
        <f t="shared" si="4"/>
        <v>2.330463993281545</v>
      </c>
      <c r="M13" s="88">
        <f t="shared" si="5"/>
        <v>25.990446754706376</v>
      </c>
      <c r="N13" s="108"/>
      <c r="O13" s="53"/>
    </row>
    <row r="14" spans="1:15" ht="15">
      <c r="A14" s="86" t="s">
        <v>16</v>
      </c>
      <c r="B14" s="80" t="s">
        <v>56</v>
      </c>
      <c r="C14" s="94">
        <v>268</v>
      </c>
      <c r="D14" s="88">
        <f t="shared" si="0"/>
        <v>2.9659141212926072</v>
      </c>
      <c r="E14" s="88">
        <f t="shared" si="1"/>
        <v>33.312326679568976</v>
      </c>
      <c r="F14" s="140">
        <v>8</v>
      </c>
      <c r="G14" s="94">
        <v>112</v>
      </c>
      <c r="H14" s="88">
        <f t="shared" si="2"/>
        <v>2.6211092908963258</v>
      </c>
      <c r="I14" s="88">
        <f t="shared" si="3"/>
        <v>13.921569358625842</v>
      </c>
      <c r="J14" s="89">
        <v>8</v>
      </c>
      <c r="K14" s="90">
        <v>156</v>
      </c>
      <c r="L14" s="88">
        <f t="shared" si="4"/>
        <v>3.27524669326055</v>
      </c>
      <c r="M14" s="88">
        <f t="shared" si="5"/>
        <v>36.527114357965722</v>
      </c>
      <c r="N14" s="89">
        <v>9</v>
      </c>
      <c r="O14" s="53"/>
    </row>
    <row r="15" spans="1:15" ht="15">
      <c r="A15" s="86" t="s">
        <v>35</v>
      </c>
      <c r="B15" s="80" t="s">
        <v>58</v>
      </c>
      <c r="C15" s="94">
        <v>0</v>
      </c>
      <c r="D15" s="88">
        <f t="shared" si="0"/>
        <v>0</v>
      </c>
      <c r="E15" s="88">
        <f t="shared" si="1"/>
        <v>0</v>
      </c>
      <c r="F15" s="89">
        <v>0</v>
      </c>
      <c r="G15" s="94">
        <v>0</v>
      </c>
      <c r="H15" s="88">
        <f t="shared" si="2"/>
        <v>0</v>
      </c>
      <c r="I15" s="88">
        <f t="shared" si="3"/>
        <v>0</v>
      </c>
      <c r="J15" s="89">
        <v>0</v>
      </c>
      <c r="K15" s="90">
        <v>0</v>
      </c>
      <c r="L15" s="88">
        <f t="shared" si="4"/>
        <v>0</v>
      </c>
      <c r="M15" s="88">
        <f t="shared" si="5"/>
        <v>0</v>
      </c>
      <c r="N15" s="89">
        <v>8</v>
      </c>
      <c r="O15" s="53"/>
    </row>
    <row r="16" spans="1:15" ht="15">
      <c r="A16" s="86" t="s">
        <v>17</v>
      </c>
      <c r="B16" s="80" t="s">
        <v>59</v>
      </c>
      <c r="C16" s="94">
        <v>0</v>
      </c>
      <c r="D16" s="88">
        <f t="shared" si="0"/>
        <v>0</v>
      </c>
      <c r="E16" s="88">
        <f t="shared" si="1"/>
        <v>0</v>
      </c>
      <c r="F16" s="89">
        <v>0</v>
      </c>
      <c r="G16" s="94">
        <v>0</v>
      </c>
      <c r="H16" s="88">
        <f t="shared" si="2"/>
        <v>0</v>
      </c>
      <c r="I16" s="88">
        <f t="shared" si="3"/>
        <v>0</v>
      </c>
      <c r="J16" s="89">
        <v>0</v>
      </c>
      <c r="K16" s="90">
        <v>0</v>
      </c>
      <c r="L16" s="88">
        <f t="shared" si="4"/>
        <v>0</v>
      </c>
      <c r="M16" s="88">
        <f t="shared" si="5"/>
        <v>0</v>
      </c>
      <c r="N16" s="89">
        <v>0</v>
      </c>
      <c r="O16" s="53"/>
    </row>
    <row r="17" spans="1:15" ht="15">
      <c r="A17" s="86" t="s">
        <v>18</v>
      </c>
      <c r="B17" s="80" t="s">
        <v>60</v>
      </c>
      <c r="C17" s="94">
        <v>3830</v>
      </c>
      <c r="D17" s="88">
        <f t="shared" si="0"/>
        <v>42.386011509517488</v>
      </c>
      <c r="E17" s="88">
        <f t="shared" si="1"/>
        <v>476.06795217443727</v>
      </c>
      <c r="F17" s="140">
        <v>1</v>
      </c>
      <c r="G17" s="94">
        <v>1627</v>
      </c>
      <c r="H17" s="88">
        <f t="shared" si="2"/>
        <v>38.076293002574303</v>
      </c>
      <c r="I17" s="88">
        <f t="shared" si="3"/>
        <v>202.23565487932362</v>
      </c>
      <c r="J17" s="89">
        <v>1</v>
      </c>
      <c r="K17" s="90">
        <v>2203</v>
      </c>
      <c r="L17" s="88">
        <f t="shared" si="4"/>
        <v>46.252361956749951</v>
      </c>
      <c r="M17" s="88">
        <f t="shared" si="5"/>
        <v>515.82841622178512</v>
      </c>
      <c r="N17" s="89">
        <v>1</v>
      </c>
      <c r="O17" s="53"/>
    </row>
    <row r="18" spans="1:15" ht="15">
      <c r="A18" s="86" t="s">
        <v>19</v>
      </c>
      <c r="B18" s="80" t="s">
        <v>61</v>
      </c>
      <c r="C18" s="94">
        <v>426</v>
      </c>
      <c r="D18" s="88">
        <f t="shared" si="0"/>
        <v>4.714475431606906</v>
      </c>
      <c r="E18" s="88">
        <f t="shared" si="1"/>
        <v>52.951683453344721</v>
      </c>
      <c r="F18" s="140">
        <v>5</v>
      </c>
      <c r="G18" s="94">
        <v>212</v>
      </c>
      <c r="H18" s="88">
        <f t="shared" si="2"/>
        <v>4.9613854434823308</v>
      </c>
      <c r="I18" s="88">
        <f t="shared" si="3"/>
        <v>26.351542000256057</v>
      </c>
      <c r="J18" s="89">
        <v>4</v>
      </c>
      <c r="K18" s="90">
        <v>214</v>
      </c>
      <c r="L18" s="88">
        <f t="shared" si="4"/>
        <v>4.4929666176779337</v>
      </c>
      <c r="M18" s="88">
        <f t="shared" si="5"/>
        <v>50.1077081577222</v>
      </c>
      <c r="N18" s="89">
        <v>0</v>
      </c>
      <c r="O18" s="53"/>
    </row>
    <row r="19" spans="1:15" ht="15">
      <c r="A19" s="86" t="s">
        <v>20</v>
      </c>
      <c r="B19" s="80" t="s">
        <v>67</v>
      </c>
      <c r="C19" s="94">
        <v>365</v>
      </c>
      <c r="D19" s="88">
        <f t="shared" si="0"/>
        <v>4.0393979637007522</v>
      </c>
      <c r="E19" s="88">
        <f t="shared" si="1"/>
        <v>45.369400141950287</v>
      </c>
      <c r="F19" s="140">
        <v>6</v>
      </c>
      <c r="G19" s="94">
        <v>194</v>
      </c>
      <c r="H19" s="88">
        <f t="shared" si="2"/>
        <v>4.5401357360168504</v>
      </c>
      <c r="I19" s="88">
        <f t="shared" si="3"/>
        <v>24.114146924762618</v>
      </c>
      <c r="J19" s="89">
        <v>6</v>
      </c>
      <c r="K19" s="90">
        <v>171</v>
      </c>
      <c r="L19" s="88">
        <f t="shared" si="4"/>
        <v>3.590174259920218</v>
      </c>
      <c r="M19" s="88">
        <f t="shared" si="5"/>
        <v>40.039336892385506</v>
      </c>
      <c r="N19" s="89">
        <v>4</v>
      </c>
      <c r="O19" s="53"/>
    </row>
    <row r="20" spans="1:15" ht="15">
      <c r="A20" s="86" t="s">
        <v>21</v>
      </c>
      <c r="B20" s="80" t="s">
        <v>62</v>
      </c>
      <c r="C20" s="94">
        <v>0</v>
      </c>
      <c r="D20" s="88">
        <f t="shared" si="0"/>
        <v>0</v>
      </c>
      <c r="E20" s="88">
        <f t="shared" si="1"/>
        <v>0</v>
      </c>
      <c r="F20" s="89">
        <v>0</v>
      </c>
      <c r="G20" s="94">
        <v>0</v>
      </c>
      <c r="H20" s="88">
        <f t="shared" si="2"/>
        <v>0</v>
      </c>
      <c r="I20" s="88">
        <f t="shared" si="3"/>
        <v>0</v>
      </c>
      <c r="J20" s="89">
        <v>0</v>
      </c>
      <c r="K20" s="90">
        <v>0</v>
      </c>
      <c r="L20" s="88">
        <f t="shared" si="4"/>
        <v>0</v>
      </c>
      <c r="M20" s="88">
        <f t="shared" si="5"/>
        <v>0</v>
      </c>
      <c r="N20" s="89">
        <v>6</v>
      </c>
      <c r="O20" s="53"/>
    </row>
    <row r="21" spans="1:15" ht="25.5">
      <c r="A21" s="86" t="s">
        <v>22</v>
      </c>
      <c r="B21" s="80" t="s">
        <v>63</v>
      </c>
      <c r="C21" s="94">
        <v>20</v>
      </c>
      <c r="D21" s="88">
        <f t="shared" si="0"/>
        <v>0.22133687472332889</v>
      </c>
      <c r="E21" s="88">
        <f t="shared" si="1"/>
        <v>2.4859945283260432</v>
      </c>
      <c r="F21" s="140">
        <v>13</v>
      </c>
      <c r="G21" s="94">
        <v>5</v>
      </c>
      <c r="H21" s="88">
        <f t="shared" si="2"/>
        <v>0.11701380762930025</v>
      </c>
      <c r="I21" s="88">
        <f t="shared" si="3"/>
        <v>0.62149863208151079</v>
      </c>
      <c r="J21" s="89">
        <v>14</v>
      </c>
      <c r="K21" s="90">
        <v>15</v>
      </c>
      <c r="L21" s="88">
        <f t="shared" si="4"/>
        <v>0.31492756665966826</v>
      </c>
      <c r="M21" s="88">
        <f t="shared" si="5"/>
        <v>3.5122225344197808</v>
      </c>
      <c r="N21" s="89">
        <v>0</v>
      </c>
      <c r="O21" s="53"/>
    </row>
    <row r="22" spans="1:15" ht="15">
      <c r="A22" s="86" t="s">
        <v>23</v>
      </c>
      <c r="B22" s="80" t="s">
        <v>64</v>
      </c>
      <c r="C22" s="94">
        <v>296</v>
      </c>
      <c r="D22" s="88">
        <f t="shared" si="0"/>
        <v>3.2757857459052677</v>
      </c>
      <c r="E22" s="88">
        <f t="shared" si="1"/>
        <v>36.792719019225437</v>
      </c>
      <c r="F22" s="140">
        <v>7</v>
      </c>
      <c r="G22" s="94">
        <v>129</v>
      </c>
      <c r="H22" s="88">
        <f t="shared" si="2"/>
        <v>3.0189562368359466</v>
      </c>
      <c r="I22" s="88">
        <f t="shared" si="3"/>
        <v>16.03466470770298</v>
      </c>
      <c r="J22" s="89">
        <v>7</v>
      </c>
      <c r="K22" s="90">
        <v>167</v>
      </c>
      <c r="L22" s="88">
        <f t="shared" si="4"/>
        <v>3.5061935754776403</v>
      </c>
      <c r="M22" s="88">
        <f t="shared" si="5"/>
        <v>39.102744216540231</v>
      </c>
      <c r="N22" s="89">
        <v>12</v>
      </c>
      <c r="O22" s="53"/>
    </row>
    <row r="23" spans="1:15" ht="15">
      <c r="A23" s="86" t="s">
        <v>24</v>
      </c>
      <c r="B23" s="80" t="s">
        <v>65</v>
      </c>
      <c r="C23" s="94">
        <v>0</v>
      </c>
      <c r="D23" s="88">
        <f t="shared" si="0"/>
        <v>0</v>
      </c>
      <c r="E23" s="88">
        <f t="shared" si="1"/>
        <v>0</v>
      </c>
      <c r="F23" s="89">
        <v>0</v>
      </c>
      <c r="G23" s="94">
        <v>0</v>
      </c>
      <c r="H23" s="88">
        <f t="shared" si="2"/>
        <v>0</v>
      </c>
      <c r="I23" s="88">
        <f t="shared" si="3"/>
        <v>0</v>
      </c>
      <c r="J23" s="89">
        <v>0</v>
      </c>
      <c r="K23" s="90">
        <v>0</v>
      </c>
      <c r="L23" s="88">
        <f t="shared" si="4"/>
        <v>0</v>
      </c>
      <c r="M23" s="88">
        <f t="shared" si="5"/>
        <v>0</v>
      </c>
      <c r="N23" s="89">
        <v>5</v>
      </c>
      <c r="O23" s="53"/>
    </row>
    <row r="24" spans="1:15" ht="25.5">
      <c r="A24" s="86" t="s">
        <v>25</v>
      </c>
      <c r="B24" s="80" t="s">
        <v>66</v>
      </c>
      <c r="C24" s="94">
        <v>24</v>
      </c>
      <c r="D24" s="88">
        <f t="shared" si="0"/>
        <v>0.26560424966799467</v>
      </c>
      <c r="E24" s="88">
        <f t="shared" si="1"/>
        <v>2.9831934339912518</v>
      </c>
      <c r="F24" s="140">
        <v>12</v>
      </c>
      <c r="G24" s="94">
        <v>15</v>
      </c>
      <c r="H24" s="88">
        <f t="shared" si="2"/>
        <v>0.35104142288790074</v>
      </c>
      <c r="I24" s="88">
        <f t="shared" si="3"/>
        <v>1.8644958962445324</v>
      </c>
      <c r="J24" s="89">
        <v>12</v>
      </c>
      <c r="K24" s="90">
        <v>9</v>
      </c>
      <c r="L24" s="88">
        <f t="shared" si="4"/>
        <v>0.18895653999580095</v>
      </c>
      <c r="M24" s="88">
        <f t="shared" si="5"/>
        <v>2.1073335206518684</v>
      </c>
      <c r="N24" s="89">
        <v>0</v>
      </c>
      <c r="O24" s="53"/>
    </row>
    <row r="25" spans="1:15" ht="25.5">
      <c r="A25" s="86" t="s">
        <v>26</v>
      </c>
      <c r="B25" s="80" t="s">
        <v>68</v>
      </c>
      <c r="C25" s="94">
        <v>13</v>
      </c>
      <c r="D25" s="88">
        <f t="shared" si="0"/>
        <v>0.14386896857016379</v>
      </c>
      <c r="E25" s="88">
        <f t="shared" si="1"/>
        <v>1.6158964434119281</v>
      </c>
      <c r="F25" s="140">
        <v>14</v>
      </c>
      <c r="G25" s="94">
        <v>8</v>
      </c>
      <c r="H25" s="88">
        <f t="shared" si="2"/>
        <v>0.18722209220688041</v>
      </c>
      <c r="I25" s="88">
        <f t="shared" si="3"/>
        <v>0.99439781133041727</v>
      </c>
      <c r="J25" s="89">
        <v>13</v>
      </c>
      <c r="K25" s="90">
        <v>5</v>
      </c>
      <c r="L25" s="88">
        <f t="shared" si="4"/>
        <v>0.10497585555322277</v>
      </c>
      <c r="M25" s="88">
        <f t="shared" si="5"/>
        <v>1.1707408448065935</v>
      </c>
      <c r="N25" s="89">
        <v>13</v>
      </c>
      <c r="O25" s="53"/>
    </row>
    <row r="26" spans="1:15" ht="25.5">
      <c r="A26" s="86" t="s">
        <v>27</v>
      </c>
      <c r="B26" s="80" t="s">
        <v>69</v>
      </c>
      <c r="C26" s="94">
        <v>52</v>
      </c>
      <c r="D26" s="88">
        <f t="shared" si="0"/>
        <v>0.57547587428065516</v>
      </c>
      <c r="E26" s="88">
        <f t="shared" si="1"/>
        <v>6.4635857736477123</v>
      </c>
      <c r="F26" s="140">
        <v>11</v>
      </c>
      <c r="G26" s="94">
        <v>29</v>
      </c>
      <c r="H26" s="88">
        <f t="shared" si="2"/>
        <v>0.67868008424994153</v>
      </c>
      <c r="I26" s="88">
        <f t="shared" si="3"/>
        <v>3.6046920660727624</v>
      </c>
      <c r="J26" s="89">
        <v>10</v>
      </c>
      <c r="K26" s="90">
        <v>23</v>
      </c>
      <c r="L26" s="88">
        <f t="shared" si="4"/>
        <v>0.48288893554482465</v>
      </c>
      <c r="M26" s="88">
        <f t="shared" si="5"/>
        <v>5.3854078861103307</v>
      </c>
      <c r="N26" s="89">
        <v>15</v>
      </c>
      <c r="O26" s="53"/>
    </row>
    <row r="27" spans="1:15" ht="25.5">
      <c r="A27" s="86" t="s">
        <v>28</v>
      </c>
      <c r="B27" s="80" t="s">
        <v>70</v>
      </c>
      <c r="C27" s="94">
        <v>472</v>
      </c>
      <c r="D27" s="88">
        <f t="shared" si="0"/>
        <v>5.2235502434705623</v>
      </c>
      <c r="E27" s="88">
        <f t="shared" si="1"/>
        <v>58.669470868494621</v>
      </c>
      <c r="F27" s="140">
        <v>3</v>
      </c>
      <c r="G27" s="94">
        <v>271</v>
      </c>
      <c r="H27" s="88">
        <f t="shared" si="2"/>
        <v>6.3421483735080733</v>
      </c>
      <c r="I27" s="88">
        <f t="shared" si="3"/>
        <v>33.685225858817887</v>
      </c>
      <c r="J27" s="89">
        <v>3</v>
      </c>
      <c r="K27" s="90">
        <v>201</v>
      </c>
      <c r="L27" s="88">
        <f t="shared" si="4"/>
        <v>4.2200293932395549</v>
      </c>
      <c r="M27" s="88">
        <f t="shared" si="5"/>
        <v>47.063781961225061</v>
      </c>
      <c r="N27" s="89">
        <v>7</v>
      </c>
      <c r="O27" s="53"/>
    </row>
    <row r="28" spans="1:15">
      <c r="A28" s="143" t="s">
        <v>34</v>
      </c>
      <c r="B28" s="144"/>
      <c r="C28" s="102">
        <f>SUM(C9:C27)</f>
        <v>9036</v>
      </c>
      <c r="D28" s="103">
        <f>SUM(D9:D27)</f>
        <v>100</v>
      </c>
      <c r="E28" s="104">
        <f>SUM(C28/C29*100000)</f>
        <v>1123.1723278977063</v>
      </c>
      <c r="F28" s="105"/>
      <c r="G28" s="102">
        <f>SUM(G9:G27)</f>
        <v>4273</v>
      </c>
      <c r="H28" s="103">
        <f>SUM(H9:H27)</f>
        <v>100.00000000000001</v>
      </c>
      <c r="I28" s="104">
        <f>SUM(G28/G29*100000)</f>
        <v>1132.1394600810222</v>
      </c>
      <c r="J28" s="105"/>
      <c r="K28" s="102">
        <f>SUM(K9:K27)</f>
        <v>4763</v>
      </c>
      <c r="L28" s="103">
        <f>SUM(L9:L27)</f>
        <v>99.999999999999986</v>
      </c>
      <c r="M28" s="104">
        <f>SUM(K28/K29*100000)</f>
        <v>1115.247728762761</v>
      </c>
      <c r="N28" s="105"/>
    </row>
    <row r="29" spans="1:15">
      <c r="B29" s="12" t="s">
        <v>51</v>
      </c>
      <c r="C29" s="52">
        <v>804507</v>
      </c>
      <c r="G29" s="40">
        <v>377427</v>
      </c>
      <c r="K29" s="41">
        <v>427080</v>
      </c>
    </row>
    <row r="31" spans="1:15" ht="13.5">
      <c r="B31" s="145"/>
      <c r="C31" s="146"/>
      <c r="D31" s="147"/>
      <c r="E31" s="147"/>
      <c r="F31" s="148"/>
      <c r="G31" s="146"/>
      <c r="H31" s="147"/>
      <c r="I31" s="147"/>
      <c r="J31" s="148"/>
      <c r="K31" s="146"/>
      <c r="L31" s="147"/>
      <c r="M31" s="147"/>
    </row>
    <row r="32" spans="1:15" ht="15">
      <c r="B32" s="21"/>
      <c r="C32" s="133"/>
      <c r="D32" s="25"/>
      <c r="E32" s="31"/>
      <c r="G32" s="133"/>
      <c r="K32" s="133"/>
    </row>
    <row r="34" spans="3:11">
      <c r="C34" s="23"/>
      <c r="D34" s="23"/>
      <c r="E34" s="30"/>
      <c r="F34" s="32"/>
      <c r="G34" s="23"/>
      <c r="H34" s="23"/>
      <c r="I34" s="30"/>
      <c r="J34" s="32"/>
      <c r="K34" s="23"/>
    </row>
    <row r="36" spans="3:11" ht="15">
      <c r="C36" s="133"/>
      <c r="D36" s="134"/>
    </row>
    <row r="37" spans="3:11" ht="15">
      <c r="C37" s="133"/>
    </row>
    <row r="38" spans="3:11" ht="15">
      <c r="C38" s="133"/>
    </row>
    <row r="39" spans="3:11">
      <c r="C39" s="29"/>
    </row>
    <row r="40" spans="3:11">
      <c r="C40" s="29"/>
    </row>
    <row r="41" spans="3:11">
      <c r="C41" s="27"/>
      <c r="D41" s="28"/>
      <c r="E41" s="28"/>
    </row>
  </sheetData>
  <mergeCells count="3">
    <mergeCell ref="C2:F2"/>
    <mergeCell ref="G2:J2"/>
    <mergeCell ref="K2:N2"/>
  </mergeCells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"/>
  <sheetViews>
    <sheetView zoomScaleNormal="100" workbookViewId="0">
      <pane ySplit="8" topLeftCell="A9" activePane="bottomLeft" state="frozen"/>
      <selection pane="bottomLeft" activeCell="A9" sqref="A9"/>
    </sheetView>
  </sheetViews>
  <sheetFormatPr defaultRowHeight="12.75"/>
  <cols>
    <col min="1" max="1" width="6.140625" style="8" customWidth="1"/>
    <col min="2" max="2" width="61.140625" style="6" customWidth="1"/>
    <col min="3" max="3" width="9.140625" style="8"/>
    <col min="4" max="4" width="7.42578125" customWidth="1"/>
    <col min="5" max="5" width="9.140625" style="11"/>
    <col min="6" max="6" width="5.42578125" style="5" bestFit="1" customWidth="1"/>
    <col min="7" max="7" width="9.140625" style="8"/>
    <col min="8" max="8" width="6.7109375" customWidth="1"/>
    <col min="9" max="9" width="9.140625" style="11"/>
    <col min="10" max="10" width="5.42578125" style="5" bestFit="1" customWidth="1"/>
    <col min="11" max="11" width="7.5703125" style="8" bestFit="1" customWidth="1"/>
    <col min="12" max="12" width="7.42578125" customWidth="1"/>
    <col min="13" max="13" width="9.140625" style="11"/>
    <col min="14" max="14" width="5.42578125" style="5" bestFit="1" customWidth="1"/>
    <col min="15" max="16384" width="9.140625" style="11"/>
  </cols>
  <sheetData>
    <row r="1" spans="1:15">
      <c r="A1" s="46" t="s">
        <v>36</v>
      </c>
      <c r="B1" s="43"/>
      <c r="C1" s="45"/>
      <c r="D1" s="11"/>
      <c r="F1" s="11"/>
      <c r="G1" s="45"/>
      <c r="H1" s="11"/>
      <c r="J1" s="11"/>
      <c r="K1" s="45"/>
      <c r="L1" s="11"/>
      <c r="N1" s="11"/>
    </row>
    <row r="2" spans="1:15" s="22" customFormat="1">
      <c r="A2" s="119"/>
      <c r="B2" s="119"/>
      <c r="C2" s="173" t="s">
        <v>0</v>
      </c>
      <c r="D2" s="173"/>
      <c r="E2" s="173"/>
      <c r="F2" s="174"/>
      <c r="G2" s="172" t="s">
        <v>29</v>
      </c>
      <c r="H2" s="173"/>
      <c r="I2" s="173"/>
      <c r="J2" s="174"/>
      <c r="K2" s="172" t="s">
        <v>30</v>
      </c>
      <c r="L2" s="173"/>
      <c r="M2" s="173"/>
      <c r="N2" s="174"/>
    </row>
    <row r="3" spans="1:15" s="22" customFormat="1">
      <c r="A3" s="2"/>
      <c r="B3" s="2"/>
      <c r="C3" s="34"/>
      <c r="D3" s="13"/>
      <c r="E3" s="18" t="s">
        <v>2</v>
      </c>
      <c r="F3" s="14"/>
      <c r="G3" s="13"/>
      <c r="H3" s="13"/>
      <c r="I3" s="18" t="s">
        <v>2</v>
      </c>
      <c r="J3" s="14"/>
      <c r="K3" s="13"/>
      <c r="L3" s="13"/>
      <c r="M3" s="18" t="s">
        <v>2</v>
      </c>
      <c r="N3" s="4"/>
    </row>
    <row r="4" spans="1:15" s="22" customFormat="1">
      <c r="A4" s="2" t="s">
        <v>3</v>
      </c>
      <c r="B4" s="2"/>
      <c r="C4" s="34" t="s">
        <v>1</v>
      </c>
      <c r="D4" s="13" t="s">
        <v>4</v>
      </c>
      <c r="E4" s="19">
        <v>100000</v>
      </c>
      <c r="F4" s="15" t="s">
        <v>33</v>
      </c>
      <c r="G4" s="13" t="s">
        <v>1</v>
      </c>
      <c r="H4" s="13" t="s">
        <v>4</v>
      </c>
      <c r="I4" s="19">
        <v>100000</v>
      </c>
      <c r="J4" s="15" t="s">
        <v>33</v>
      </c>
      <c r="K4" s="13" t="s">
        <v>1</v>
      </c>
      <c r="L4" s="13" t="s">
        <v>4</v>
      </c>
      <c r="M4" s="19">
        <v>100000</v>
      </c>
      <c r="N4" s="14" t="s">
        <v>33</v>
      </c>
    </row>
    <row r="5" spans="1:15" s="22" customFormat="1">
      <c r="A5" s="2"/>
      <c r="B5" s="2"/>
      <c r="C5" s="34"/>
      <c r="D5" s="13"/>
      <c r="E5" s="18" t="s">
        <v>5</v>
      </c>
      <c r="F5" s="14"/>
      <c r="G5" s="13"/>
      <c r="H5" s="13"/>
      <c r="I5" s="18" t="s">
        <v>5</v>
      </c>
      <c r="J5" s="14"/>
      <c r="K5" s="13"/>
      <c r="L5" s="13"/>
      <c r="M5" s="18" t="s">
        <v>5</v>
      </c>
      <c r="N5" s="4"/>
    </row>
    <row r="6" spans="1:15" s="22" customFormat="1">
      <c r="A6" s="2"/>
      <c r="B6" s="2"/>
      <c r="C6" s="34"/>
      <c r="D6" s="13"/>
      <c r="E6" s="18" t="s">
        <v>7</v>
      </c>
      <c r="F6" s="14"/>
      <c r="G6" s="13"/>
      <c r="H6" s="13"/>
      <c r="I6" s="18" t="s">
        <v>7</v>
      </c>
      <c r="J6" s="14"/>
      <c r="K6" s="13"/>
      <c r="L6" s="13"/>
      <c r="M6" s="18" t="s">
        <v>7</v>
      </c>
      <c r="N6" s="4"/>
    </row>
    <row r="7" spans="1:15" s="22" customFormat="1">
      <c r="A7" s="2" t="s">
        <v>8</v>
      </c>
      <c r="B7" s="2"/>
      <c r="C7" s="34" t="s">
        <v>6</v>
      </c>
      <c r="D7" s="13" t="s">
        <v>4</v>
      </c>
      <c r="E7" s="19">
        <v>100000</v>
      </c>
      <c r="F7" s="15"/>
      <c r="G7" s="13" t="s">
        <v>6</v>
      </c>
      <c r="H7" s="13" t="s">
        <v>4</v>
      </c>
      <c r="I7" s="19">
        <v>100000</v>
      </c>
      <c r="J7" s="15"/>
      <c r="K7" s="13" t="s">
        <v>6</v>
      </c>
      <c r="L7" s="13" t="s">
        <v>4</v>
      </c>
      <c r="M7" s="19">
        <v>100000</v>
      </c>
      <c r="N7" s="4"/>
    </row>
    <row r="8" spans="1:15">
      <c r="A8" s="22"/>
      <c r="B8" s="22"/>
      <c r="C8" s="34"/>
      <c r="D8" s="18"/>
      <c r="E8" s="18" t="s">
        <v>9</v>
      </c>
      <c r="F8" s="17"/>
      <c r="G8" s="18"/>
      <c r="H8" s="18"/>
      <c r="I8" s="18" t="s">
        <v>9</v>
      </c>
      <c r="J8" s="17"/>
      <c r="K8" s="18"/>
      <c r="L8" s="18"/>
      <c r="M8" s="18" t="s">
        <v>9</v>
      </c>
      <c r="N8" s="120"/>
    </row>
    <row r="9" spans="1:15" s="22" customFormat="1" ht="15" customHeight="1">
      <c r="A9" s="100" t="s">
        <v>10</v>
      </c>
      <c r="B9" s="80" t="s">
        <v>71</v>
      </c>
      <c r="C9" s="95">
        <v>26</v>
      </c>
      <c r="D9" s="51">
        <f t="shared" ref="D9:D27" si="0">SUM(C9/$C$28*100)</f>
        <v>0.72423398328690802</v>
      </c>
      <c r="E9" s="51">
        <f t="shared" ref="E9:E27" si="1">SUM(C9/$C$29*100000)</f>
        <v>8.4014877095928835</v>
      </c>
      <c r="F9" s="130">
        <v>5</v>
      </c>
      <c r="G9" s="65">
        <v>14</v>
      </c>
      <c r="H9" s="51">
        <f t="shared" ref="H9:H27" si="2">SUM(G9/$G$28*100)</f>
        <v>0.77433628318584069</v>
      </c>
      <c r="I9" s="51">
        <f t="shared" ref="I9:I27" si="3">SUM(G9/$G$29*100000)</f>
        <v>9.3209054593874843</v>
      </c>
      <c r="J9" s="130">
        <v>5</v>
      </c>
      <c r="K9" s="70">
        <v>12</v>
      </c>
      <c r="L9" s="51">
        <f t="shared" ref="L9:L27" si="4">SUM(K9/$K$28*100)</f>
        <v>0.67340067340067333</v>
      </c>
      <c r="M9" s="51">
        <f t="shared" ref="M9:M27" si="5">SUM(K9/$K$29*100000)</f>
        <v>7.534422894599702</v>
      </c>
      <c r="N9" s="64">
        <v>5</v>
      </c>
      <c r="O9" s="11"/>
    </row>
    <row r="10" spans="1:15" s="132" customFormat="1" ht="15" customHeight="1">
      <c r="A10" s="127" t="s">
        <v>11</v>
      </c>
      <c r="B10" s="149" t="s">
        <v>12</v>
      </c>
      <c r="C10" s="128">
        <v>1085</v>
      </c>
      <c r="D10" s="129">
        <f t="shared" si="0"/>
        <v>30.222841225626741</v>
      </c>
      <c r="E10" s="129">
        <f t="shared" si="1"/>
        <v>350.60054480416454</v>
      </c>
      <c r="F10" s="130">
        <v>2</v>
      </c>
      <c r="G10" s="128">
        <v>657</v>
      </c>
      <c r="H10" s="129">
        <f t="shared" si="2"/>
        <v>36.338495575221245</v>
      </c>
      <c r="I10" s="129">
        <f t="shared" si="3"/>
        <v>437.41677762982687</v>
      </c>
      <c r="J10" s="130">
        <v>1</v>
      </c>
      <c r="K10" s="131">
        <v>428</v>
      </c>
      <c r="L10" s="129">
        <f t="shared" si="4"/>
        <v>24.017957351290683</v>
      </c>
      <c r="M10" s="129">
        <f t="shared" si="5"/>
        <v>268.72774990738941</v>
      </c>
      <c r="N10" s="130">
        <v>2</v>
      </c>
      <c r="O10" s="11"/>
    </row>
    <row r="11" spans="1:15" ht="44.25" customHeight="1">
      <c r="A11" s="100" t="s">
        <v>13</v>
      </c>
      <c r="B11" s="80" t="s">
        <v>54</v>
      </c>
      <c r="C11" s="65">
        <v>7</v>
      </c>
      <c r="D11" s="51">
        <f t="shared" si="0"/>
        <v>0.19498607242339833</v>
      </c>
      <c r="E11" s="51">
        <f t="shared" si="1"/>
        <v>2.2619389987365457</v>
      </c>
      <c r="F11" s="64">
        <v>8</v>
      </c>
      <c r="G11" s="65">
        <v>3</v>
      </c>
      <c r="H11" s="51">
        <f t="shared" si="2"/>
        <v>0.16592920353982302</v>
      </c>
      <c r="I11" s="51">
        <f t="shared" si="3"/>
        <v>1.9973368841544608</v>
      </c>
      <c r="J11" s="130">
        <v>8</v>
      </c>
      <c r="K11" s="70">
        <v>4</v>
      </c>
      <c r="L11" s="51">
        <f t="shared" si="4"/>
        <v>0.22446689113355783</v>
      </c>
      <c r="M11" s="51">
        <f t="shared" si="5"/>
        <v>2.511474298199901</v>
      </c>
      <c r="N11" s="130">
        <v>7</v>
      </c>
    </row>
    <row r="12" spans="1:15" ht="27" customHeight="1">
      <c r="A12" s="100" t="s">
        <v>14</v>
      </c>
      <c r="B12" s="80" t="s">
        <v>55</v>
      </c>
      <c r="C12" s="65">
        <v>172</v>
      </c>
      <c r="D12" s="51">
        <f t="shared" si="0"/>
        <v>4.79108635097493</v>
      </c>
      <c r="E12" s="51">
        <f t="shared" si="1"/>
        <v>55.579072540383684</v>
      </c>
      <c r="F12" s="130">
        <v>4</v>
      </c>
      <c r="G12" s="65">
        <v>63</v>
      </c>
      <c r="H12" s="51">
        <f t="shared" si="2"/>
        <v>3.4845132743362832</v>
      </c>
      <c r="I12" s="51">
        <f t="shared" si="3"/>
        <v>41.944074567243675</v>
      </c>
      <c r="J12" s="64">
        <v>6</v>
      </c>
      <c r="K12" s="70">
        <v>109</v>
      </c>
      <c r="L12" s="51">
        <f t="shared" si="4"/>
        <v>6.1167227833894504</v>
      </c>
      <c r="M12" s="51">
        <f t="shared" si="5"/>
        <v>68.437674625947295</v>
      </c>
      <c r="N12" s="64">
        <v>3</v>
      </c>
      <c r="O12" s="53"/>
    </row>
    <row r="13" spans="1:15" ht="15" customHeight="1">
      <c r="A13" s="100" t="s">
        <v>15</v>
      </c>
      <c r="B13" s="80" t="s">
        <v>72</v>
      </c>
      <c r="C13" s="65">
        <v>77</v>
      </c>
      <c r="D13" s="51">
        <f t="shared" si="0"/>
        <v>2.1448467966573816</v>
      </c>
      <c r="E13" s="51">
        <f t="shared" si="1"/>
        <v>24.881328986102002</v>
      </c>
      <c r="F13" s="130">
        <v>3</v>
      </c>
      <c r="G13" s="65">
        <v>33</v>
      </c>
      <c r="H13" s="51">
        <f t="shared" si="2"/>
        <v>1.8252212389380531</v>
      </c>
      <c r="I13" s="51">
        <f t="shared" si="3"/>
        <v>21.970705725699069</v>
      </c>
      <c r="J13" s="130">
        <v>2</v>
      </c>
      <c r="K13" s="70">
        <v>44</v>
      </c>
      <c r="L13" s="51">
        <f t="shared" si="4"/>
        <v>2.4691358024691357</v>
      </c>
      <c r="M13" s="51">
        <f t="shared" si="5"/>
        <v>27.626217280198908</v>
      </c>
      <c r="N13" s="64">
        <v>3</v>
      </c>
      <c r="O13" s="53"/>
    </row>
    <row r="14" spans="1:15" ht="15" customHeight="1">
      <c r="A14" s="100" t="s">
        <v>16</v>
      </c>
      <c r="B14" s="80" t="s">
        <v>56</v>
      </c>
      <c r="C14" s="65">
        <v>67</v>
      </c>
      <c r="D14" s="51">
        <f t="shared" si="0"/>
        <v>1.8662952646239555</v>
      </c>
      <c r="E14" s="51">
        <f t="shared" si="1"/>
        <v>21.649987559335507</v>
      </c>
      <c r="F14" s="64">
        <v>4</v>
      </c>
      <c r="G14" s="65">
        <v>26</v>
      </c>
      <c r="H14" s="51">
        <f t="shared" si="2"/>
        <v>1.4380530973451326</v>
      </c>
      <c r="I14" s="51">
        <f t="shared" si="3"/>
        <v>17.310252996005325</v>
      </c>
      <c r="J14" s="130">
        <v>3</v>
      </c>
      <c r="K14" s="70">
        <v>41</v>
      </c>
      <c r="L14" s="51">
        <f t="shared" si="4"/>
        <v>2.3007856341189674</v>
      </c>
      <c r="M14" s="51">
        <f t="shared" si="5"/>
        <v>25.742611556548983</v>
      </c>
      <c r="N14" s="130">
        <v>4</v>
      </c>
      <c r="O14" s="53"/>
    </row>
    <row r="15" spans="1:15" ht="15" customHeight="1">
      <c r="A15" s="100" t="s">
        <v>35</v>
      </c>
      <c r="B15" s="80" t="s">
        <v>58</v>
      </c>
      <c r="C15" s="65">
        <v>0</v>
      </c>
      <c r="D15" s="51">
        <f t="shared" si="0"/>
        <v>0</v>
      </c>
      <c r="E15" s="51">
        <f t="shared" si="1"/>
        <v>0</v>
      </c>
      <c r="F15" s="130">
        <v>0</v>
      </c>
      <c r="G15" s="65">
        <v>0</v>
      </c>
      <c r="H15" s="51">
        <f t="shared" si="2"/>
        <v>0</v>
      </c>
      <c r="I15" s="51">
        <f t="shared" si="3"/>
        <v>0</v>
      </c>
      <c r="J15" s="64">
        <v>0</v>
      </c>
      <c r="K15" s="65">
        <v>0</v>
      </c>
      <c r="L15" s="51">
        <f t="shared" si="4"/>
        <v>0</v>
      </c>
      <c r="M15" s="51">
        <f t="shared" si="5"/>
        <v>0</v>
      </c>
      <c r="N15" s="64">
        <v>0</v>
      </c>
      <c r="O15" s="53"/>
    </row>
    <row r="16" spans="1:15" ht="15" customHeight="1">
      <c r="A16" s="100" t="s">
        <v>17</v>
      </c>
      <c r="B16" s="80" t="s">
        <v>59</v>
      </c>
      <c r="C16" s="65">
        <v>0</v>
      </c>
      <c r="D16" s="51">
        <f t="shared" si="0"/>
        <v>0</v>
      </c>
      <c r="E16" s="51">
        <f t="shared" si="1"/>
        <v>0</v>
      </c>
      <c r="F16" s="64">
        <v>0</v>
      </c>
      <c r="G16" s="65">
        <v>0</v>
      </c>
      <c r="H16" s="51">
        <f t="shared" si="2"/>
        <v>0</v>
      </c>
      <c r="I16" s="51">
        <f t="shared" si="3"/>
        <v>0</v>
      </c>
      <c r="J16" s="64">
        <v>0</v>
      </c>
      <c r="K16" s="65">
        <v>0</v>
      </c>
      <c r="L16" s="51">
        <f t="shared" si="4"/>
        <v>0</v>
      </c>
      <c r="M16" s="51">
        <f t="shared" si="5"/>
        <v>0</v>
      </c>
      <c r="N16" s="64">
        <v>0</v>
      </c>
      <c r="O16" s="53"/>
    </row>
    <row r="17" spans="1:15" ht="15" customHeight="1">
      <c r="A17" s="100" t="s">
        <v>18</v>
      </c>
      <c r="B17" s="80" t="s">
        <v>60</v>
      </c>
      <c r="C17" s="65">
        <v>1527</v>
      </c>
      <c r="D17" s="51">
        <f t="shared" si="0"/>
        <v>42.534818941504177</v>
      </c>
      <c r="E17" s="51">
        <f t="shared" si="1"/>
        <v>493.42583586724356</v>
      </c>
      <c r="F17" s="64">
        <v>1</v>
      </c>
      <c r="G17" s="65">
        <v>652</v>
      </c>
      <c r="H17" s="51">
        <f t="shared" si="2"/>
        <v>36.061946902654867</v>
      </c>
      <c r="I17" s="51">
        <f t="shared" si="3"/>
        <v>434.08788282290283</v>
      </c>
      <c r="J17" s="64">
        <v>2</v>
      </c>
      <c r="K17" s="70">
        <v>875</v>
      </c>
      <c r="L17" s="51">
        <f t="shared" si="4"/>
        <v>49.102132435465769</v>
      </c>
      <c r="M17" s="51">
        <f t="shared" si="5"/>
        <v>549.38500273122838</v>
      </c>
      <c r="N17" s="64">
        <v>1</v>
      </c>
      <c r="O17" s="53"/>
    </row>
    <row r="18" spans="1:15" ht="15" customHeight="1">
      <c r="A18" s="100" t="s">
        <v>19</v>
      </c>
      <c r="B18" s="80" t="s">
        <v>61</v>
      </c>
      <c r="C18" s="65">
        <v>154</v>
      </c>
      <c r="D18" s="51">
        <f t="shared" si="0"/>
        <v>4.2896935933147633</v>
      </c>
      <c r="E18" s="51">
        <f t="shared" si="1"/>
        <v>49.762657972204003</v>
      </c>
      <c r="F18" s="130">
        <v>1</v>
      </c>
      <c r="G18" s="65">
        <v>92</v>
      </c>
      <c r="H18" s="51">
        <f t="shared" si="2"/>
        <v>5.0884955752212395</v>
      </c>
      <c r="I18" s="51">
        <f t="shared" si="3"/>
        <v>61.251664447403456</v>
      </c>
      <c r="J18" s="130">
        <v>1</v>
      </c>
      <c r="K18" s="70">
        <v>62</v>
      </c>
      <c r="L18" s="51">
        <f t="shared" si="4"/>
        <v>3.4792368125701461</v>
      </c>
      <c r="M18" s="51">
        <f t="shared" si="5"/>
        <v>38.927851622098466</v>
      </c>
      <c r="N18" s="130">
        <v>2</v>
      </c>
      <c r="O18" s="53"/>
    </row>
    <row r="19" spans="1:15" ht="15" customHeight="1">
      <c r="A19" s="100" t="s">
        <v>20</v>
      </c>
      <c r="B19" s="80" t="s">
        <v>67</v>
      </c>
      <c r="C19" s="65">
        <v>162</v>
      </c>
      <c r="D19" s="51">
        <f t="shared" si="0"/>
        <v>4.5125348189415044</v>
      </c>
      <c r="E19" s="51">
        <f t="shared" si="1"/>
        <v>52.347731113617201</v>
      </c>
      <c r="F19" s="64">
        <v>5</v>
      </c>
      <c r="G19" s="65">
        <v>113</v>
      </c>
      <c r="H19" s="51">
        <f t="shared" si="2"/>
        <v>6.25</v>
      </c>
      <c r="I19" s="51">
        <f t="shared" si="3"/>
        <v>75.233022636484691</v>
      </c>
      <c r="J19" s="64">
        <v>4</v>
      </c>
      <c r="K19" s="70">
        <v>49</v>
      </c>
      <c r="L19" s="51">
        <f t="shared" si="4"/>
        <v>2.7497194163860832</v>
      </c>
      <c r="M19" s="51">
        <f t="shared" si="5"/>
        <v>30.765560152948783</v>
      </c>
      <c r="N19" s="64">
        <v>7</v>
      </c>
      <c r="O19" s="53"/>
    </row>
    <row r="20" spans="1:15" ht="15" customHeight="1">
      <c r="A20" s="100" t="s">
        <v>21</v>
      </c>
      <c r="B20" s="80" t="s">
        <v>62</v>
      </c>
      <c r="C20" s="65">
        <v>0</v>
      </c>
      <c r="D20" s="51">
        <f t="shared" si="0"/>
        <v>0</v>
      </c>
      <c r="E20" s="51">
        <f t="shared" si="1"/>
        <v>0</v>
      </c>
      <c r="F20" s="130">
        <v>0</v>
      </c>
      <c r="G20" s="65">
        <v>0</v>
      </c>
      <c r="H20" s="51">
        <f t="shared" si="2"/>
        <v>0</v>
      </c>
      <c r="I20" s="51">
        <f t="shared" si="3"/>
        <v>0</v>
      </c>
      <c r="J20" s="64">
        <v>0</v>
      </c>
      <c r="K20" s="65">
        <v>0</v>
      </c>
      <c r="L20" s="51">
        <f t="shared" si="4"/>
        <v>0</v>
      </c>
      <c r="M20" s="51">
        <f t="shared" si="5"/>
        <v>0</v>
      </c>
      <c r="N20" s="64">
        <v>0</v>
      </c>
      <c r="O20" s="53"/>
    </row>
    <row r="21" spans="1:15" ht="27.75" customHeight="1">
      <c r="A21" s="100" t="s">
        <v>22</v>
      </c>
      <c r="B21" s="80" t="s">
        <v>63</v>
      </c>
      <c r="C21" s="65">
        <v>8</v>
      </c>
      <c r="D21" s="51">
        <f t="shared" si="0"/>
        <v>0.22284122562674097</v>
      </c>
      <c r="E21" s="51">
        <f t="shared" si="1"/>
        <v>2.5850731414131949</v>
      </c>
      <c r="F21" s="130">
        <v>7</v>
      </c>
      <c r="G21" s="65">
        <v>0</v>
      </c>
      <c r="H21" s="51">
        <f t="shared" si="2"/>
        <v>0</v>
      </c>
      <c r="I21" s="51">
        <f t="shared" si="3"/>
        <v>0</v>
      </c>
      <c r="J21" s="130">
        <v>0</v>
      </c>
      <c r="K21" s="70">
        <v>8</v>
      </c>
      <c r="L21" s="51">
        <f t="shared" si="4"/>
        <v>0.44893378226711567</v>
      </c>
      <c r="M21" s="51">
        <f t="shared" si="5"/>
        <v>5.022948596399802</v>
      </c>
      <c r="N21" s="130">
        <v>6</v>
      </c>
      <c r="O21" s="53"/>
    </row>
    <row r="22" spans="1:15" ht="15" customHeight="1">
      <c r="A22" s="100" t="s">
        <v>23</v>
      </c>
      <c r="B22" s="80" t="s">
        <v>64</v>
      </c>
      <c r="C22" s="65">
        <v>94</v>
      </c>
      <c r="D22" s="51">
        <f t="shared" si="0"/>
        <v>2.6183844011142061</v>
      </c>
      <c r="E22" s="51">
        <f t="shared" si="1"/>
        <v>30.374609411605039</v>
      </c>
      <c r="F22" s="64">
        <v>2</v>
      </c>
      <c r="G22" s="65">
        <v>25</v>
      </c>
      <c r="H22" s="51">
        <f t="shared" si="2"/>
        <v>1.3827433628318584</v>
      </c>
      <c r="I22" s="51">
        <f t="shared" si="3"/>
        <v>16.644474034620508</v>
      </c>
      <c r="J22" s="130">
        <v>4</v>
      </c>
      <c r="K22" s="70">
        <v>69</v>
      </c>
      <c r="L22" s="51">
        <f t="shared" si="4"/>
        <v>3.872053872053872</v>
      </c>
      <c r="M22" s="51">
        <f t="shared" si="5"/>
        <v>43.322931643948287</v>
      </c>
      <c r="N22" s="64">
        <v>1</v>
      </c>
      <c r="O22" s="53"/>
    </row>
    <row r="23" spans="1:15" ht="15" customHeight="1">
      <c r="A23" s="100" t="s">
        <v>24</v>
      </c>
      <c r="B23" s="80" t="s">
        <v>65</v>
      </c>
      <c r="C23" s="65"/>
      <c r="D23" s="51">
        <f t="shared" si="0"/>
        <v>0</v>
      </c>
      <c r="E23" s="51">
        <f t="shared" si="1"/>
        <v>0</v>
      </c>
      <c r="F23" s="64">
        <v>0</v>
      </c>
      <c r="G23" s="65"/>
      <c r="H23" s="51">
        <f t="shared" si="2"/>
        <v>0</v>
      </c>
      <c r="I23" s="51">
        <f t="shared" si="3"/>
        <v>0</v>
      </c>
      <c r="J23" s="64">
        <v>0</v>
      </c>
      <c r="K23" s="70"/>
      <c r="L23" s="51">
        <f t="shared" si="4"/>
        <v>0</v>
      </c>
      <c r="M23" s="51">
        <f t="shared" si="5"/>
        <v>0</v>
      </c>
      <c r="N23" s="64">
        <v>0</v>
      </c>
      <c r="O23" s="53"/>
    </row>
    <row r="24" spans="1:15" ht="30.75" customHeight="1">
      <c r="A24" s="100" t="s">
        <v>25</v>
      </c>
      <c r="B24" s="80" t="s">
        <v>66</v>
      </c>
      <c r="C24" s="65">
        <v>2</v>
      </c>
      <c r="D24" s="51">
        <f t="shared" si="0"/>
        <v>5.5710306406685242E-2</v>
      </c>
      <c r="E24" s="51">
        <f t="shared" si="1"/>
        <v>0.64626828535329872</v>
      </c>
      <c r="F24" s="64">
        <v>10</v>
      </c>
      <c r="G24" s="65">
        <v>1</v>
      </c>
      <c r="H24" s="51">
        <f t="shared" si="2"/>
        <v>5.5309734513274339E-2</v>
      </c>
      <c r="I24" s="51">
        <f t="shared" si="3"/>
        <v>0.66577896138482018</v>
      </c>
      <c r="J24" s="130">
        <v>9</v>
      </c>
      <c r="K24" s="70">
        <v>1</v>
      </c>
      <c r="L24" s="51">
        <f t="shared" si="4"/>
        <v>5.6116722783389458E-2</v>
      </c>
      <c r="M24" s="51">
        <f t="shared" si="5"/>
        <v>0.62786857454997524</v>
      </c>
      <c r="N24" s="130">
        <v>9</v>
      </c>
      <c r="O24" s="53"/>
    </row>
    <row r="25" spans="1:15" ht="26.25" customHeight="1">
      <c r="A25" s="100" t="s">
        <v>26</v>
      </c>
      <c r="B25" s="80" t="s">
        <v>68</v>
      </c>
      <c r="C25" s="65">
        <v>6</v>
      </c>
      <c r="D25" s="51">
        <f t="shared" si="0"/>
        <v>0.16713091922005571</v>
      </c>
      <c r="E25" s="51">
        <f t="shared" si="1"/>
        <v>1.9388048560598961</v>
      </c>
      <c r="F25" s="130">
        <v>9</v>
      </c>
      <c r="G25" s="65">
        <v>4</v>
      </c>
      <c r="H25" s="51">
        <f t="shared" si="2"/>
        <v>0.22123893805309736</v>
      </c>
      <c r="I25" s="51">
        <f t="shared" si="3"/>
        <v>2.6631158455392807</v>
      </c>
      <c r="J25" s="130">
        <v>7</v>
      </c>
      <c r="K25" s="70">
        <v>2</v>
      </c>
      <c r="L25" s="51">
        <f t="shared" si="4"/>
        <v>0.11223344556677892</v>
      </c>
      <c r="M25" s="51">
        <f t="shared" si="5"/>
        <v>1.2557371490999505</v>
      </c>
      <c r="N25" s="64">
        <v>8</v>
      </c>
      <c r="O25" s="53"/>
    </row>
    <row r="26" spans="1:15" ht="30" customHeight="1">
      <c r="A26" s="100" t="s">
        <v>27</v>
      </c>
      <c r="B26" s="80" t="s">
        <v>69</v>
      </c>
      <c r="C26" s="65">
        <v>11</v>
      </c>
      <c r="D26" s="51">
        <f t="shared" si="0"/>
        <v>0.30640668523676878</v>
      </c>
      <c r="E26" s="51">
        <f t="shared" si="1"/>
        <v>3.5544755694431425</v>
      </c>
      <c r="F26" s="64">
        <v>6</v>
      </c>
      <c r="G26" s="65">
        <v>7</v>
      </c>
      <c r="H26" s="51">
        <f t="shared" si="2"/>
        <v>0.38716814159292035</v>
      </c>
      <c r="I26" s="51">
        <f t="shared" si="3"/>
        <v>4.6604527296937421</v>
      </c>
      <c r="J26" s="130">
        <v>6</v>
      </c>
      <c r="K26" s="70">
        <v>4</v>
      </c>
      <c r="L26" s="51">
        <f t="shared" si="4"/>
        <v>0.22446689113355783</v>
      </c>
      <c r="M26" s="51">
        <f t="shared" si="5"/>
        <v>2.511474298199901</v>
      </c>
      <c r="N26" s="64">
        <v>7</v>
      </c>
      <c r="O26" s="53"/>
    </row>
    <row r="27" spans="1:15" ht="30.75" customHeight="1">
      <c r="A27" s="100" t="s">
        <v>28</v>
      </c>
      <c r="B27" s="80" t="s">
        <v>70</v>
      </c>
      <c r="C27" s="65">
        <v>192</v>
      </c>
      <c r="D27" s="51">
        <f t="shared" si="0"/>
        <v>5.3481894150417828</v>
      </c>
      <c r="E27" s="51">
        <f t="shared" si="1"/>
        <v>62.041755393916674</v>
      </c>
      <c r="F27" s="64">
        <v>3</v>
      </c>
      <c r="G27" s="65">
        <v>118</v>
      </c>
      <c r="H27" s="51">
        <f t="shared" si="2"/>
        <v>6.5265486725663724</v>
      </c>
      <c r="I27" s="51">
        <f t="shared" si="3"/>
        <v>78.561917443408788</v>
      </c>
      <c r="J27" s="130">
        <v>3</v>
      </c>
      <c r="K27" s="70">
        <v>74</v>
      </c>
      <c r="L27" s="51">
        <f t="shared" si="4"/>
        <v>4.1526374859708195</v>
      </c>
      <c r="M27" s="51">
        <f t="shared" si="5"/>
        <v>46.462274516698166</v>
      </c>
      <c r="N27" s="130">
        <v>4</v>
      </c>
      <c r="O27" s="53"/>
    </row>
    <row r="28" spans="1:15" ht="15" customHeight="1">
      <c r="A28" s="175" t="s">
        <v>34</v>
      </c>
      <c r="B28" s="175"/>
      <c r="C28" s="96">
        <f>SUM(C9:C27)</f>
        <v>3590</v>
      </c>
      <c r="D28" s="97">
        <f>SUM(C28/C28*100)</f>
        <v>100</v>
      </c>
      <c r="E28" s="98">
        <f>SUM(C28/C29*100000)</f>
        <v>1160.0515722091711</v>
      </c>
      <c r="F28" s="99"/>
      <c r="G28" s="96">
        <f>SUM(G9:G27)</f>
        <v>1808</v>
      </c>
      <c r="H28" s="97">
        <f>SUM(G28/G28*100)</f>
        <v>100</v>
      </c>
      <c r="I28" s="98">
        <f>SUM(G28/G29*100000)</f>
        <v>1203.7283621837551</v>
      </c>
      <c r="J28" s="99"/>
      <c r="K28" s="96">
        <f>SUM(K9:K27)</f>
        <v>1782</v>
      </c>
      <c r="L28" s="97">
        <f>SUM(K28/K28*100)</f>
        <v>100</v>
      </c>
      <c r="M28" s="98">
        <f>SUM(K28/K29*100000)</f>
        <v>1118.8617998480559</v>
      </c>
      <c r="N28" s="99"/>
    </row>
    <row r="29" spans="1:15" ht="15" customHeight="1">
      <c r="B29" s="12" t="s">
        <v>51</v>
      </c>
      <c r="C29" s="52">
        <v>309469</v>
      </c>
      <c r="G29" s="40">
        <v>150200</v>
      </c>
      <c r="K29" s="52">
        <v>159269</v>
      </c>
    </row>
    <row r="31" spans="1:15">
      <c r="B31" s="12"/>
      <c r="C31" s="47"/>
      <c r="D31" s="24"/>
      <c r="E31" s="24"/>
      <c r="G31" s="47"/>
      <c r="H31" s="24"/>
      <c r="I31" s="24"/>
      <c r="K31" s="47"/>
      <c r="L31" s="24"/>
      <c r="M31" s="24"/>
    </row>
    <row r="32" spans="1:15" ht="15">
      <c r="B32" s="21"/>
      <c r="C32" s="133"/>
      <c r="D32" s="25"/>
      <c r="E32" s="31"/>
      <c r="G32" s="133"/>
      <c r="K32" s="133"/>
    </row>
    <row r="34" spans="3:11">
      <c r="C34" s="23"/>
      <c r="D34" s="23"/>
      <c r="E34" s="30"/>
      <c r="F34" s="32"/>
      <c r="G34" s="23"/>
      <c r="H34" s="23"/>
      <c r="I34" s="30"/>
      <c r="J34" s="32"/>
      <c r="K34" s="23"/>
    </row>
    <row r="35" spans="3:11">
      <c r="C35" s="29"/>
    </row>
  </sheetData>
  <mergeCells count="4">
    <mergeCell ref="C2:F2"/>
    <mergeCell ref="G2:J2"/>
    <mergeCell ref="K2:N2"/>
    <mergeCell ref="A28:B28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7"/>
  <sheetViews>
    <sheetView zoomScale="90" zoomScaleNormal="90" workbookViewId="0">
      <pane xSplit="2" ySplit="8" topLeftCell="C9" activePane="bottomRight" state="frozen"/>
      <selection activeCell="N54" sqref="N54"/>
      <selection pane="topRight" activeCell="N54" sqref="N54"/>
      <selection pane="bottomLeft" activeCell="N54" sqref="N54"/>
      <selection pane="bottomRight" activeCell="C9" sqref="C9"/>
    </sheetView>
  </sheetViews>
  <sheetFormatPr defaultRowHeight="12.75"/>
  <cols>
    <col min="1" max="1" width="4.85546875" style="8" customWidth="1"/>
    <col min="2" max="2" width="61" style="6" customWidth="1"/>
    <col min="3" max="3" width="9.140625" style="8"/>
    <col min="4" max="4" width="7.42578125" customWidth="1"/>
    <col min="5" max="5" width="9.140625" style="11"/>
    <col min="6" max="6" width="5.7109375" style="5" bestFit="1" customWidth="1"/>
    <col min="7" max="7" width="9.140625" style="8"/>
    <col min="8" max="8" width="6.5703125" customWidth="1"/>
    <col min="9" max="9" width="9.140625" style="11"/>
    <col min="10" max="10" width="5.7109375" style="5" bestFit="1" customWidth="1"/>
    <col min="11" max="11" width="7.5703125" style="8" bestFit="1" customWidth="1"/>
    <col min="12" max="12" width="6.42578125" customWidth="1"/>
    <col min="13" max="13" width="9.140625" style="11"/>
    <col min="14" max="14" width="5.7109375" style="5" bestFit="1" customWidth="1"/>
    <col min="15" max="16384" width="9.140625" style="11"/>
  </cols>
  <sheetData>
    <row r="1" spans="1:15">
      <c r="A1" s="26" t="s">
        <v>37</v>
      </c>
      <c r="B1" s="7"/>
      <c r="C1" s="9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5" s="22" customFormat="1">
      <c r="A2" s="2"/>
      <c r="B2" s="2"/>
      <c r="C2" s="173" t="s">
        <v>0</v>
      </c>
      <c r="D2" s="173"/>
      <c r="E2" s="173"/>
      <c r="F2" s="174"/>
      <c r="G2" s="172" t="s">
        <v>29</v>
      </c>
      <c r="H2" s="173"/>
      <c r="I2" s="173"/>
      <c r="J2" s="174"/>
      <c r="K2" s="172" t="s">
        <v>30</v>
      </c>
      <c r="L2" s="173"/>
      <c r="M2" s="173"/>
      <c r="N2" s="174"/>
    </row>
    <row r="3" spans="1:15" s="22" customFormat="1">
      <c r="A3" s="2"/>
      <c r="B3" s="2"/>
      <c r="C3" s="13"/>
      <c r="D3" s="13"/>
      <c r="E3" s="18" t="s">
        <v>2</v>
      </c>
      <c r="F3" s="14"/>
      <c r="G3" s="13"/>
      <c r="H3" s="13"/>
      <c r="I3" s="18" t="s">
        <v>2</v>
      </c>
      <c r="J3" s="14"/>
      <c r="K3" s="13"/>
      <c r="L3" s="13"/>
      <c r="M3" s="18" t="s">
        <v>2</v>
      </c>
      <c r="N3" s="4"/>
    </row>
    <row r="4" spans="1:15" s="22" customFormat="1">
      <c r="A4" s="2" t="s">
        <v>3</v>
      </c>
      <c r="B4" s="2"/>
      <c r="C4" s="13" t="s">
        <v>1</v>
      </c>
      <c r="D4" s="13" t="s">
        <v>4</v>
      </c>
      <c r="E4" s="19">
        <v>100000</v>
      </c>
      <c r="F4" s="15" t="s">
        <v>33</v>
      </c>
      <c r="G4" s="13" t="s">
        <v>1</v>
      </c>
      <c r="H4" s="13" t="s">
        <v>4</v>
      </c>
      <c r="I4" s="19">
        <v>100000</v>
      </c>
      <c r="J4" s="15" t="s">
        <v>33</v>
      </c>
      <c r="K4" s="13" t="s">
        <v>1</v>
      </c>
      <c r="L4" s="13" t="s">
        <v>4</v>
      </c>
      <c r="M4" s="19">
        <v>100000</v>
      </c>
      <c r="N4" s="14" t="s">
        <v>33</v>
      </c>
    </row>
    <row r="5" spans="1:15" s="22" customFormat="1">
      <c r="A5" s="2"/>
      <c r="B5" s="2"/>
      <c r="C5" s="13"/>
      <c r="D5" s="13"/>
      <c r="E5" s="18" t="s">
        <v>5</v>
      </c>
      <c r="F5" s="14"/>
      <c r="G5" s="13"/>
      <c r="H5" s="13"/>
      <c r="I5" s="18" t="s">
        <v>5</v>
      </c>
      <c r="J5" s="14"/>
      <c r="K5" s="13"/>
      <c r="L5" s="13"/>
      <c r="M5" s="18" t="s">
        <v>5</v>
      </c>
      <c r="N5" s="4"/>
    </row>
    <row r="6" spans="1:15" s="22" customFormat="1">
      <c r="A6" s="2"/>
      <c r="B6" s="2"/>
      <c r="C6" s="13"/>
      <c r="D6" s="13"/>
      <c r="E6" s="18" t="s">
        <v>7</v>
      </c>
      <c r="F6" s="14"/>
      <c r="G6" s="13"/>
      <c r="H6" s="13"/>
      <c r="I6" s="18" t="s">
        <v>7</v>
      </c>
      <c r="J6" s="14"/>
      <c r="K6" s="13"/>
      <c r="L6" s="13"/>
      <c r="M6" s="18" t="s">
        <v>7</v>
      </c>
      <c r="N6" s="4"/>
    </row>
    <row r="7" spans="1:15" s="22" customFormat="1">
      <c r="A7" s="2" t="s">
        <v>8</v>
      </c>
      <c r="B7" s="2"/>
      <c r="C7" s="13" t="s">
        <v>6</v>
      </c>
      <c r="D7" s="13" t="s">
        <v>4</v>
      </c>
      <c r="E7" s="19">
        <v>100000</v>
      </c>
      <c r="F7" s="15"/>
      <c r="G7" s="13" t="s">
        <v>6</v>
      </c>
      <c r="H7" s="13" t="s">
        <v>4</v>
      </c>
      <c r="I7" s="19">
        <v>100000</v>
      </c>
      <c r="J7" s="15"/>
      <c r="K7" s="13" t="s">
        <v>6</v>
      </c>
      <c r="L7" s="13" t="s">
        <v>4</v>
      </c>
      <c r="M7" s="19">
        <v>100000</v>
      </c>
      <c r="N7" s="4"/>
    </row>
    <row r="8" spans="1:15" s="22" customFormat="1">
      <c r="A8" s="3"/>
      <c r="B8" s="3"/>
      <c r="C8" s="18"/>
      <c r="D8" s="18"/>
      <c r="E8" s="18" t="s">
        <v>9</v>
      </c>
      <c r="F8" s="14"/>
      <c r="G8" s="18"/>
      <c r="H8" s="18"/>
      <c r="I8" s="18" t="s">
        <v>9</v>
      </c>
      <c r="J8" s="14"/>
      <c r="K8" s="18"/>
      <c r="L8" s="18"/>
      <c r="M8" s="18" t="s">
        <v>9</v>
      </c>
      <c r="N8" s="4"/>
    </row>
    <row r="9" spans="1:15" ht="20.100000000000001" customHeight="1">
      <c r="A9" s="100" t="s">
        <v>10</v>
      </c>
      <c r="B9" s="80" t="s">
        <v>71</v>
      </c>
      <c r="C9" s="95">
        <v>16</v>
      </c>
      <c r="D9" s="51">
        <f t="shared" ref="D9:D27" si="0">SUM(C9/$C$28*100)</f>
        <v>0.83945435466946483</v>
      </c>
      <c r="E9" s="51">
        <f t="shared" ref="E9:E27" si="1">SUM(C9/$C$29*100000)</f>
        <v>12.763547308885823</v>
      </c>
      <c r="F9" s="64">
        <v>10</v>
      </c>
      <c r="G9" s="65">
        <v>5</v>
      </c>
      <c r="H9" s="51">
        <f t="shared" ref="H9:H27" si="2">SUM(G9/$G$28*100)</f>
        <v>0.52356020942408377</v>
      </c>
      <c r="I9" s="51">
        <f t="shared" ref="I9:I27" si="3">SUM(G9/$G$29*100000)</f>
        <v>8.1994096425057386</v>
      </c>
      <c r="J9" s="64">
        <v>11</v>
      </c>
      <c r="K9" s="70">
        <v>11</v>
      </c>
      <c r="L9" s="51">
        <f t="shared" ref="L9:L27" si="4">SUM(K9/$K$28*100)</f>
        <v>1.1566771819137749</v>
      </c>
      <c r="M9" s="51">
        <f t="shared" ref="M9:M27" si="5">SUM(K9/$K$29*100000)</f>
        <v>17.086847787253213</v>
      </c>
      <c r="N9" s="64">
        <v>10</v>
      </c>
    </row>
    <row r="10" spans="1:15" ht="20.100000000000001" customHeight="1">
      <c r="A10" s="100" t="s">
        <v>11</v>
      </c>
      <c r="B10" s="80" t="s">
        <v>12</v>
      </c>
      <c r="C10" s="65">
        <v>479</v>
      </c>
      <c r="D10" s="51">
        <f t="shared" si="0"/>
        <v>25.131164742917107</v>
      </c>
      <c r="E10" s="51">
        <f t="shared" si="1"/>
        <v>382.10869755976927</v>
      </c>
      <c r="F10" s="64">
        <v>2</v>
      </c>
      <c r="G10" s="65">
        <v>297</v>
      </c>
      <c r="H10" s="51">
        <f t="shared" si="2"/>
        <v>31.099476439790575</v>
      </c>
      <c r="I10" s="51">
        <f t="shared" si="3"/>
        <v>487.04493276484089</v>
      </c>
      <c r="J10" s="64">
        <v>2</v>
      </c>
      <c r="K10" s="70">
        <v>182</v>
      </c>
      <c r="L10" s="51">
        <f t="shared" si="4"/>
        <v>19.137749737118824</v>
      </c>
      <c r="M10" s="51">
        <f t="shared" si="5"/>
        <v>282.70966338909858</v>
      </c>
      <c r="N10" s="64">
        <v>2</v>
      </c>
    </row>
    <row r="11" spans="1:15" ht="45.75" customHeight="1">
      <c r="A11" s="100" t="s">
        <v>13</v>
      </c>
      <c r="B11" s="80" t="s">
        <v>54</v>
      </c>
      <c r="C11" s="65">
        <v>0</v>
      </c>
      <c r="D11" s="51">
        <f t="shared" si="0"/>
        <v>0</v>
      </c>
      <c r="E11" s="51">
        <f t="shared" si="1"/>
        <v>0</v>
      </c>
      <c r="F11" s="64">
        <v>0</v>
      </c>
      <c r="G11" s="65">
        <v>0</v>
      </c>
      <c r="H11" s="51">
        <f t="shared" si="2"/>
        <v>0</v>
      </c>
      <c r="I11" s="51">
        <f t="shared" si="3"/>
        <v>0</v>
      </c>
      <c r="J11" s="64">
        <v>0</v>
      </c>
      <c r="K11" s="70">
        <v>0</v>
      </c>
      <c r="L11" s="51">
        <f t="shared" si="4"/>
        <v>0</v>
      </c>
      <c r="M11" s="51">
        <f t="shared" si="5"/>
        <v>0</v>
      </c>
      <c r="N11" s="64">
        <v>0</v>
      </c>
    </row>
    <row r="12" spans="1:15" ht="30" customHeight="1">
      <c r="A12" s="100" t="s">
        <v>14</v>
      </c>
      <c r="B12" s="80" t="s">
        <v>55</v>
      </c>
      <c r="C12" s="65">
        <v>107</v>
      </c>
      <c r="D12" s="51">
        <f t="shared" si="0"/>
        <v>5.6138509968520465</v>
      </c>
      <c r="E12" s="51">
        <f t="shared" si="1"/>
        <v>85.356222628173938</v>
      </c>
      <c r="F12" s="64">
        <v>6</v>
      </c>
      <c r="G12" s="65">
        <v>39</v>
      </c>
      <c r="H12" s="51">
        <f t="shared" si="2"/>
        <v>4.0837696335078535</v>
      </c>
      <c r="I12" s="51">
        <f t="shared" si="3"/>
        <v>63.955395211544761</v>
      </c>
      <c r="J12" s="64">
        <v>6</v>
      </c>
      <c r="K12" s="70">
        <v>68</v>
      </c>
      <c r="L12" s="51">
        <f t="shared" si="4"/>
        <v>7.1503680336487907</v>
      </c>
      <c r="M12" s="51">
        <f t="shared" si="5"/>
        <v>105.62778632120167</v>
      </c>
      <c r="N12" s="64">
        <v>3</v>
      </c>
      <c r="O12" s="53"/>
    </row>
    <row r="13" spans="1:15" ht="20.100000000000001" customHeight="1">
      <c r="A13" s="100" t="s">
        <v>15</v>
      </c>
      <c r="B13" s="80" t="s">
        <v>72</v>
      </c>
      <c r="C13" s="65">
        <v>29</v>
      </c>
      <c r="D13" s="51">
        <f t="shared" si="0"/>
        <v>1.521511017838405</v>
      </c>
      <c r="E13" s="51">
        <f t="shared" si="1"/>
        <v>23.133929497355552</v>
      </c>
      <c r="F13" s="64">
        <v>9</v>
      </c>
      <c r="G13" s="65">
        <v>13</v>
      </c>
      <c r="H13" s="51">
        <f t="shared" si="2"/>
        <v>1.3612565445026177</v>
      </c>
      <c r="I13" s="51">
        <f t="shared" si="3"/>
        <v>21.318465070514925</v>
      </c>
      <c r="J13" s="64">
        <v>9</v>
      </c>
      <c r="K13" s="70">
        <v>16</v>
      </c>
      <c r="L13" s="51">
        <f t="shared" si="4"/>
        <v>1.6824395373291272</v>
      </c>
      <c r="M13" s="51">
        <f t="shared" si="5"/>
        <v>24.853596781459217</v>
      </c>
      <c r="N13" s="64">
        <v>9</v>
      </c>
      <c r="O13" s="53"/>
    </row>
    <row r="14" spans="1:15" ht="20.100000000000001" customHeight="1">
      <c r="A14" s="100" t="s">
        <v>16</v>
      </c>
      <c r="B14" s="80" t="s">
        <v>56</v>
      </c>
      <c r="C14" s="65">
        <v>39</v>
      </c>
      <c r="D14" s="51">
        <f t="shared" si="0"/>
        <v>2.0461699895068208</v>
      </c>
      <c r="E14" s="51">
        <f t="shared" si="1"/>
        <v>31.111146565409193</v>
      </c>
      <c r="F14" s="64">
        <v>8</v>
      </c>
      <c r="G14" s="65">
        <v>18</v>
      </c>
      <c r="H14" s="51">
        <f t="shared" si="2"/>
        <v>1.8848167539267016</v>
      </c>
      <c r="I14" s="51">
        <f t="shared" si="3"/>
        <v>29.51787471302066</v>
      </c>
      <c r="J14" s="64">
        <v>8</v>
      </c>
      <c r="K14" s="70">
        <v>21</v>
      </c>
      <c r="L14" s="51">
        <f t="shared" si="4"/>
        <v>2.2082018927444795</v>
      </c>
      <c r="M14" s="51">
        <f t="shared" si="5"/>
        <v>32.620345775665221</v>
      </c>
      <c r="N14" s="64">
        <v>8</v>
      </c>
      <c r="O14" s="53"/>
    </row>
    <row r="15" spans="1:15" ht="20.100000000000001" customHeight="1">
      <c r="A15" s="100" t="s">
        <v>35</v>
      </c>
      <c r="B15" s="80" t="s">
        <v>58</v>
      </c>
      <c r="C15" s="65">
        <v>0</v>
      </c>
      <c r="D15" s="51">
        <f t="shared" si="0"/>
        <v>0</v>
      </c>
      <c r="E15" s="51">
        <f t="shared" si="1"/>
        <v>0</v>
      </c>
      <c r="F15" s="64">
        <v>0</v>
      </c>
      <c r="G15" s="65">
        <v>0</v>
      </c>
      <c r="H15" s="51">
        <f t="shared" si="2"/>
        <v>0</v>
      </c>
      <c r="I15" s="51">
        <f t="shared" si="3"/>
        <v>0</v>
      </c>
      <c r="J15" s="64">
        <v>0</v>
      </c>
      <c r="K15" s="70">
        <v>0</v>
      </c>
      <c r="L15" s="51">
        <f t="shared" si="4"/>
        <v>0</v>
      </c>
      <c r="M15" s="51">
        <f t="shared" si="5"/>
        <v>0</v>
      </c>
      <c r="N15" s="64">
        <v>0</v>
      </c>
      <c r="O15" s="53"/>
    </row>
    <row r="16" spans="1:15" ht="20.100000000000001" customHeight="1">
      <c r="A16" s="100" t="s">
        <v>17</v>
      </c>
      <c r="B16" s="80" t="s">
        <v>59</v>
      </c>
      <c r="C16" s="65">
        <v>0</v>
      </c>
      <c r="D16" s="51">
        <f t="shared" si="0"/>
        <v>0</v>
      </c>
      <c r="E16" s="51">
        <f t="shared" si="1"/>
        <v>0</v>
      </c>
      <c r="F16" s="64">
        <v>0</v>
      </c>
      <c r="G16" s="65">
        <v>0</v>
      </c>
      <c r="H16" s="51">
        <f t="shared" si="2"/>
        <v>0</v>
      </c>
      <c r="I16" s="51">
        <f t="shared" si="3"/>
        <v>0</v>
      </c>
      <c r="J16" s="64">
        <v>0</v>
      </c>
      <c r="K16" s="70">
        <v>0</v>
      </c>
      <c r="L16" s="51">
        <f t="shared" si="4"/>
        <v>0</v>
      </c>
      <c r="M16" s="51">
        <f t="shared" si="5"/>
        <v>0</v>
      </c>
      <c r="N16" s="64">
        <v>0</v>
      </c>
      <c r="O16" s="53"/>
    </row>
    <row r="17" spans="1:15" ht="20.100000000000001" customHeight="1">
      <c r="A17" s="100" t="s">
        <v>18</v>
      </c>
      <c r="B17" s="80" t="s">
        <v>60</v>
      </c>
      <c r="C17" s="65">
        <v>790</v>
      </c>
      <c r="D17" s="51">
        <f t="shared" si="0"/>
        <v>41.44805876180483</v>
      </c>
      <c r="E17" s="51">
        <f t="shared" si="1"/>
        <v>630.20014837623751</v>
      </c>
      <c r="F17" s="64">
        <v>1</v>
      </c>
      <c r="G17" s="65">
        <v>320</v>
      </c>
      <c r="H17" s="51">
        <f t="shared" si="2"/>
        <v>33.507853403141361</v>
      </c>
      <c r="I17" s="51">
        <f t="shared" si="3"/>
        <v>524.76221712036727</v>
      </c>
      <c r="J17" s="64">
        <v>1</v>
      </c>
      <c r="K17" s="70">
        <v>470</v>
      </c>
      <c r="L17" s="51">
        <f t="shared" si="4"/>
        <v>49.421661409043111</v>
      </c>
      <c r="M17" s="51">
        <f t="shared" si="5"/>
        <v>730.07440545536451</v>
      </c>
      <c r="N17" s="64">
        <v>1</v>
      </c>
      <c r="O17" s="53"/>
    </row>
    <row r="18" spans="1:15" ht="20.100000000000001" customHeight="1">
      <c r="A18" s="100" t="s">
        <v>19</v>
      </c>
      <c r="B18" s="80" t="s">
        <v>61</v>
      </c>
      <c r="C18" s="65">
        <v>112</v>
      </c>
      <c r="D18" s="51">
        <f t="shared" si="0"/>
        <v>5.8761804826862534</v>
      </c>
      <c r="E18" s="51">
        <f t="shared" si="1"/>
        <v>89.344831162200748</v>
      </c>
      <c r="F18" s="64">
        <v>5</v>
      </c>
      <c r="G18" s="65">
        <v>67</v>
      </c>
      <c r="H18" s="51">
        <f t="shared" si="2"/>
        <v>7.0157068062827221</v>
      </c>
      <c r="I18" s="51">
        <f t="shared" si="3"/>
        <v>109.87208920957691</v>
      </c>
      <c r="J18" s="64">
        <v>5</v>
      </c>
      <c r="K18" s="70">
        <v>45</v>
      </c>
      <c r="L18" s="51">
        <f t="shared" si="4"/>
        <v>4.7318611987381702</v>
      </c>
      <c r="M18" s="51">
        <f t="shared" si="5"/>
        <v>69.900740947854047</v>
      </c>
      <c r="N18" s="64">
        <v>4</v>
      </c>
      <c r="O18" s="53"/>
    </row>
    <row r="19" spans="1:15" ht="20.100000000000001" customHeight="1">
      <c r="A19" s="100" t="s">
        <v>20</v>
      </c>
      <c r="B19" s="80" t="s">
        <v>67</v>
      </c>
      <c r="C19" s="65">
        <v>138</v>
      </c>
      <c r="D19" s="51">
        <f t="shared" si="0"/>
        <v>7.2402938090241342</v>
      </c>
      <c r="E19" s="51">
        <f t="shared" si="1"/>
        <v>110.08559553914023</v>
      </c>
      <c r="F19" s="64">
        <v>3</v>
      </c>
      <c r="G19" s="65">
        <v>95</v>
      </c>
      <c r="H19" s="51">
        <f t="shared" si="2"/>
        <v>9.9476439790575917</v>
      </c>
      <c r="I19" s="51">
        <f t="shared" si="3"/>
        <v>155.78878320760904</v>
      </c>
      <c r="J19" s="64">
        <v>3</v>
      </c>
      <c r="K19" s="70">
        <v>43</v>
      </c>
      <c r="L19" s="51">
        <f t="shared" si="4"/>
        <v>4.5215562565720298</v>
      </c>
      <c r="M19" s="51">
        <f t="shared" si="5"/>
        <v>66.794041350171653</v>
      </c>
      <c r="N19" s="64">
        <v>6</v>
      </c>
      <c r="O19" s="53"/>
    </row>
    <row r="20" spans="1:15" ht="20.100000000000001" customHeight="1">
      <c r="A20" s="100" t="s">
        <v>21</v>
      </c>
      <c r="B20" s="80" t="s">
        <v>62</v>
      </c>
      <c r="C20" s="65">
        <v>1</v>
      </c>
      <c r="D20" s="51">
        <f t="shared" si="0"/>
        <v>5.2465897166841552E-2</v>
      </c>
      <c r="E20" s="51">
        <f t="shared" si="1"/>
        <v>0.79772170680536392</v>
      </c>
      <c r="F20" s="64">
        <v>14</v>
      </c>
      <c r="G20" s="65">
        <v>1</v>
      </c>
      <c r="H20" s="51">
        <f t="shared" si="2"/>
        <v>0.10471204188481677</v>
      </c>
      <c r="I20" s="51">
        <f t="shared" si="3"/>
        <v>1.6398819285011481</v>
      </c>
      <c r="J20" s="64">
        <v>14</v>
      </c>
      <c r="K20" s="70">
        <v>0</v>
      </c>
      <c r="L20" s="51">
        <f t="shared" si="4"/>
        <v>0</v>
      </c>
      <c r="M20" s="51">
        <f t="shared" si="5"/>
        <v>0</v>
      </c>
      <c r="N20" s="64">
        <v>0</v>
      </c>
      <c r="O20" s="53"/>
    </row>
    <row r="21" spans="1:15" ht="33" customHeight="1">
      <c r="A21" s="100" t="s">
        <v>22</v>
      </c>
      <c r="B21" s="80" t="s">
        <v>63</v>
      </c>
      <c r="C21" s="65">
        <v>5</v>
      </c>
      <c r="D21" s="51">
        <f t="shared" si="0"/>
        <v>0.26232948583420773</v>
      </c>
      <c r="E21" s="51">
        <f t="shared" si="1"/>
        <v>3.9886085340268194</v>
      </c>
      <c r="F21" s="64">
        <v>12</v>
      </c>
      <c r="G21" s="65">
        <v>2</v>
      </c>
      <c r="H21" s="51">
        <f t="shared" si="2"/>
        <v>0.20942408376963353</v>
      </c>
      <c r="I21" s="51">
        <f t="shared" si="3"/>
        <v>3.2797638570022962</v>
      </c>
      <c r="J21" s="64">
        <v>12</v>
      </c>
      <c r="K21" s="70">
        <v>3</v>
      </c>
      <c r="L21" s="51">
        <f t="shared" si="4"/>
        <v>0.31545741324921134</v>
      </c>
      <c r="M21" s="51">
        <f t="shared" si="5"/>
        <v>4.6600493965236032</v>
      </c>
      <c r="N21" s="64">
        <v>12</v>
      </c>
      <c r="O21" s="53"/>
    </row>
    <row r="22" spans="1:15" ht="20.100000000000001" customHeight="1">
      <c r="A22" s="100" t="s">
        <v>23</v>
      </c>
      <c r="B22" s="80" t="s">
        <v>64</v>
      </c>
      <c r="C22" s="65">
        <v>59</v>
      </c>
      <c r="D22" s="51">
        <f t="shared" si="0"/>
        <v>3.0954879328436515</v>
      </c>
      <c r="E22" s="51">
        <f t="shared" si="1"/>
        <v>47.065580701516474</v>
      </c>
      <c r="F22" s="64">
        <v>7</v>
      </c>
      <c r="G22" s="65">
        <v>20</v>
      </c>
      <c r="H22" s="51">
        <f t="shared" si="2"/>
        <v>2.0942408376963351</v>
      </c>
      <c r="I22" s="51">
        <f t="shared" si="3"/>
        <v>32.797638570022954</v>
      </c>
      <c r="J22" s="64">
        <v>7</v>
      </c>
      <c r="K22" s="70">
        <v>39</v>
      </c>
      <c r="L22" s="51">
        <f t="shared" si="4"/>
        <v>4.1009463722397479</v>
      </c>
      <c r="M22" s="51">
        <f t="shared" si="5"/>
        <v>60.580642154806846</v>
      </c>
      <c r="N22" s="64">
        <v>7</v>
      </c>
      <c r="O22" s="53"/>
    </row>
    <row r="23" spans="1:15" ht="20.100000000000001" customHeight="1">
      <c r="A23" s="100" t="s">
        <v>24</v>
      </c>
      <c r="B23" s="80" t="s">
        <v>65</v>
      </c>
      <c r="C23" s="65">
        <v>0</v>
      </c>
      <c r="D23" s="51">
        <f t="shared" si="0"/>
        <v>0</v>
      </c>
      <c r="E23" s="51">
        <f t="shared" si="1"/>
        <v>0</v>
      </c>
      <c r="F23" s="64">
        <v>0</v>
      </c>
      <c r="G23" s="65">
        <v>0</v>
      </c>
      <c r="H23" s="51">
        <f t="shared" si="2"/>
        <v>0</v>
      </c>
      <c r="I23" s="51">
        <f t="shared" si="3"/>
        <v>0</v>
      </c>
      <c r="J23" s="64">
        <v>0</v>
      </c>
      <c r="K23" s="70">
        <v>0</v>
      </c>
      <c r="L23" s="51">
        <f t="shared" si="4"/>
        <v>0</v>
      </c>
      <c r="M23" s="51">
        <f t="shared" si="5"/>
        <v>0</v>
      </c>
      <c r="N23" s="64">
        <v>0</v>
      </c>
      <c r="O23" s="53"/>
    </row>
    <row r="24" spans="1:15" ht="31.5" customHeight="1">
      <c r="A24" s="100" t="s">
        <v>25</v>
      </c>
      <c r="B24" s="80" t="s">
        <v>66</v>
      </c>
      <c r="C24" s="65">
        <v>1</v>
      </c>
      <c r="D24" s="51">
        <f t="shared" si="0"/>
        <v>5.2465897166841552E-2</v>
      </c>
      <c r="E24" s="51">
        <f t="shared" si="1"/>
        <v>0.79772170680536392</v>
      </c>
      <c r="F24" s="64">
        <v>15</v>
      </c>
      <c r="G24" s="65">
        <v>1</v>
      </c>
      <c r="H24" s="51">
        <f t="shared" si="2"/>
        <v>0.10471204188481677</v>
      </c>
      <c r="I24" s="51">
        <f t="shared" si="3"/>
        <v>1.6398819285011481</v>
      </c>
      <c r="J24" s="64">
        <v>15</v>
      </c>
      <c r="K24" s="70">
        <v>0</v>
      </c>
      <c r="L24" s="51">
        <f t="shared" si="4"/>
        <v>0</v>
      </c>
      <c r="M24" s="51">
        <f t="shared" si="5"/>
        <v>0</v>
      </c>
      <c r="N24" s="64">
        <v>0</v>
      </c>
      <c r="O24" s="53"/>
    </row>
    <row r="25" spans="1:15" ht="34.5" customHeight="1">
      <c r="A25" s="100" t="s">
        <v>26</v>
      </c>
      <c r="B25" s="80" t="s">
        <v>68</v>
      </c>
      <c r="C25" s="65">
        <v>2</v>
      </c>
      <c r="D25" s="51">
        <f t="shared" si="0"/>
        <v>0.1049317943336831</v>
      </c>
      <c r="E25" s="51">
        <f t="shared" si="1"/>
        <v>1.5954434136107278</v>
      </c>
      <c r="F25" s="64">
        <v>13</v>
      </c>
      <c r="G25" s="65">
        <v>1</v>
      </c>
      <c r="H25" s="51">
        <f t="shared" si="2"/>
        <v>0.10471204188481677</v>
      </c>
      <c r="I25" s="51">
        <f t="shared" si="3"/>
        <v>1.6398819285011481</v>
      </c>
      <c r="J25" s="64">
        <v>13</v>
      </c>
      <c r="K25" s="70">
        <v>1</v>
      </c>
      <c r="L25" s="51">
        <f t="shared" si="4"/>
        <v>0.10515247108307045</v>
      </c>
      <c r="M25" s="51">
        <f t="shared" si="5"/>
        <v>1.5533497988412011</v>
      </c>
      <c r="N25" s="64">
        <v>13</v>
      </c>
      <c r="O25" s="53"/>
    </row>
    <row r="26" spans="1:15" ht="32.25" customHeight="1">
      <c r="A26" s="100" t="s">
        <v>27</v>
      </c>
      <c r="B26" s="80" t="s">
        <v>69</v>
      </c>
      <c r="C26" s="65">
        <v>14</v>
      </c>
      <c r="D26" s="51">
        <f t="shared" si="0"/>
        <v>0.73452256033578167</v>
      </c>
      <c r="E26" s="51">
        <f t="shared" si="1"/>
        <v>11.168103895275094</v>
      </c>
      <c r="F26" s="64">
        <v>11</v>
      </c>
      <c r="G26" s="65">
        <v>6</v>
      </c>
      <c r="H26" s="51">
        <f t="shared" si="2"/>
        <v>0.62827225130890052</v>
      </c>
      <c r="I26" s="51">
        <f t="shared" si="3"/>
        <v>9.8392915710068873</v>
      </c>
      <c r="J26" s="64">
        <v>10</v>
      </c>
      <c r="K26" s="70">
        <v>8</v>
      </c>
      <c r="L26" s="51">
        <f t="shared" si="4"/>
        <v>0.84121976866456361</v>
      </c>
      <c r="M26" s="51">
        <f t="shared" si="5"/>
        <v>12.426798390729608</v>
      </c>
      <c r="N26" s="64">
        <v>11</v>
      </c>
      <c r="O26" s="53"/>
    </row>
    <row r="27" spans="1:15" ht="30.75" customHeight="1">
      <c r="A27" s="100" t="s">
        <v>28</v>
      </c>
      <c r="B27" s="80" t="s">
        <v>70</v>
      </c>
      <c r="C27" s="65">
        <v>114</v>
      </c>
      <c r="D27" s="51">
        <f t="shared" si="0"/>
        <v>5.9811122770199372</v>
      </c>
      <c r="E27" s="51">
        <f t="shared" si="1"/>
        <v>90.940274575811472</v>
      </c>
      <c r="F27" s="64">
        <v>4</v>
      </c>
      <c r="G27" s="65">
        <v>70</v>
      </c>
      <c r="H27" s="51">
        <f t="shared" si="2"/>
        <v>7.3298429319371721</v>
      </c>
      <c r="I27" s="51">
        <f t="shared" si="3"/>
        <v>114.79173499508036</v>
      </c>
      <c r="J27" s="64">
        <v>4</v>
      </c>
      <c r="K27" s="70">
        <v>44</v>
      </c>
      <c r="L27" s="51">
        <f t="shared" si="4"/>
        <v>4.6267087276550996</v>
      </c>
      <c r="M27" s="51">
        <f t="shared" si="5"/>
        <v>68.34739114901285</v>
      </c>
      <c r="N27" s="64">
        <v>5</v>
      </c>
      <c r="O27" s="53"/>
    </row>
    <row r="28" spans="1:15">
      <c r="A28" s="176" t="s">
        <v>34</v>
      </c>
      <c r="B28" s="177"/>
      <c r="C28" s="96">
        <f>SUM(C9:C27)</f>
        <v>1906</v>
      </c>
      <c r="D28" s="97">
        <f>SUM(C28/C28*100)</f>
        <v>100</v>
      </c>
      <c r="E28" s="98">
        <f>SUM(C28/C29*100000)</f>
        <v>1520.4575731710236</v>
      </c>
      <c r="F28" s="99"/>
      <c r="G28" s="96">
        <f>SUM(G9:G27)</f>
        <v>955</v>
      </c>
      <c r="H28" s="97">
        <f>SUM(G28/G28*100)</f>
        <v>100</v>
      </c>
      <c r="I28" s="98">
        <f>SUM(G28/G29*100000)</f>
        <v>1566.0872417185963</v>
      </c>
      <c r="J28" s="99"/>
      <c r="K28" s="96">
        <f>SUM(K9:K27)</f>
        <v>951</v>
      </c>
      <c r="L28" s="97">
        <f>SUM(K28/K28*100)</f>
        <v>100</v>
      </c>
      <c r="M28" s="98">
        <f>SUM(K28/K29*100000)</f>
        <v>1477.2356586979822</v>
      </c>
      <c r="N28" s="99"/>
    </row>
    <row r="29" spans="1:15">
      <c r="B29" s="12" t="s">
        <v>51</v>
      </c>
      <c r="C29" s="40">
        <v>125357</v>
      </c>
      <c r="G29" s="40">
        <v>60980</v>
      </c>
      <c r="K29" s="41">
        <v>64377</v>
      </c>
    </row>
    <row r="31" spans="1:15">
      <c r="B31" s="12"/>
      <c r="C31" s="48"/>
      <c r="D31" s="24"/>
      <c r="E31" s="24"/>
      <c r="G31" s="48"/>
      <c r="H31" s="24"/>
      <c r="I31" s="24"/>
      <c r="K31" s="48"/>
      <c r="L31" s="24"/>
      <c r="M31" s="24"/>
    </row>
    <row r="32" spans="1:15">
      <c r="B32" s="21"/>
      <c r="C32"/>
      <c r="D32" s="25"/>
      <c r="E32" s="31"/>
      <c r="G32"/>
      <c r="K32"/>
    </row>
    <row r="34" spans="3:5">
      <c r="C34" s="27"/>
      <c r="D34" s="28"/>
      <c r="E34" s="28"/>
    </row>
    <row r="36" spans="3:5" ht="15">
      <c r="C36" s="133"/>
      <c r="D36" s="134"/>
    </row>
    <row r="37" spans="3:5" ht="15">
      <c r="C37" s="133"/>
    </row>
  </sheetData>
  <mergeCells count="4">
    <mergeCell ref="C2:F2"/>
    <mergeCell ref="G2:J2"/>
    <mergeCell ref="K2:N2"/>
    <mergeCell ref="A28:B28"/>
  </mergeCells>
  <phoneticPr fontId="0" type="noConversion"/>
  <printOptions gridLines="1"/>
  <pageMargins left="0.75" right="0.75" top="1" bottom="1" header="0.5" footer="0.5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4"/>
  <sheetViews>
    <sheetView zoomScale="90" zoomScaleNormal="90" workbookViewId="0">
      <pane xSplit="2" ySplit="8" topLeftCell="C9" activePane="bottomRight" state="frozen"/>
      <selection activeCell="N54" sqref="N54"/>
      <selection pane="topRight" activeCell="N54" sqref="N54"/>
      <selection pane="bottomLeft" activeCell="N54" sqref="N54"/>
      <selection pane="bottomRight" activeCell="C9" sqref="C9"/>
    </sheetView>
  </sheetViews>
  <sheetFormatPr defaultRowHeight="12.75"/>
  <cols>
    <col min="1" max="1" width="4.85546875" style="8" customWidth="1"/>
    <col min="2" max="2" width="39.28515625" style="6" customWidth="1"/>
    <col min="3" max="3" width="9.140625" style="8"/>
    <col min="4" max="4" width="7.42578125" customWidth="1"/>
    <col min="5" max="5" width="9.140625" style="11"/>
    <col min="6" max="6" width="5.42578125" style="5" bestFit="1" customWidth="1"/>
    <col min="7" max="7" width="9.140625" style="8"/>
    <col min="8" max="8" width="7" customWidth="1"/>
    <col min="9" max="9" width="9.140625" style="11"/>
    <col min="10" max="10" width="5.42578125" style="5" bestFit="1" customWidth="1"/>
    <col min="11" max="11" width="7.5703125" style="8" bestFit="1" customWidth="1"/>
    <col min="12" max="12" width="6.85546875" customWidth="1"/>
    <col min="13" max="13" width="9.140625" style="11"/>
    <col min="14" max="14" width="5.42578125" style="5" bestFit="1" customWidth="1"/>
    <col min="15" max="16384" width="9.140625" style="11"/>
  </cols>
  <sheetData>
    <row r="1" spans="1:15">
      <c r="A1" s="26" t="s">
        <v>38</v>
      </c>
      <c r="B1" s="7"/>
      <c r="C1" s="9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5" s="22" customFormat="1">
      <c r="A2" s="2"/>
      <c r="B2" s="2"/>
      <c r="C2" s="173" t="s">
        <v>0</v>
      </c>
      <c r="D2" s="173"/>
      <c r="E2" s="173"/>
      <c r="F2" s="174"/>
      <c r="G2" s="172" t="s">
        <v>29</v>
      </c>
      <c r="H2" s="173"/>
      <c r="I2" s="173"/>
      <c r="J2" s="174"/>
      <c r="K2" s="172" t="s">
        <v>30</v>
      </c>
      <c r="L2" s="173"/>
      <c r="M2" s="173"/>
      <c r="N2" s="174"/>
    </row>
    <row r="3" spans="1:15" s="22" customFormat="1">
      <c r="A3" s="2"/>
      <c r="B3" s="2"/>
      <c r="C3" s="13"/>
      <c r="D3" s="13"/>
      <c r="E3" s="18" t="s">
        <v>2</v>
      </c>
      <c r="F3" s="14"/>
      <c r="G3" s="13"/>
      <c r="H3" s="13"/>
      <c r="I3" s="18" t="s">
        <v>2</v>
      </c>
      <c r="J3" s="14"/>
      <c r="K3" s="13"/>
      <c r="L3" s="13"/>
      <c r="M3" s="18" t="s">
        <v>2</v>
      </c>
      <c r="N3" s="4"/>
    </row>
    <row r="4" spans="1:15" s="22" customFormat="1">
      <c r="A4" s="2" t="s">
        <v>3</v>
      </c>
      <c r="B4" s="2"/>
      <c r="C4" s="13" t="s">
        <v>1</v>
      </c>
      <c r="D4" s="13" t="s">
        <v>4</v>
      </c>
      <c r="E4" s="19">
        <v>100000</v>
      </c>
      <c r="F4" s="15" t="s">
        <v>33</v>
      </c>
      <c r="G4" s="13" t="s">
        <v>1</v>
      </c>
      <c r="H4" s="13" t="s">
        <v>4</v>
      </c>
      <c r="I4" s="19">
        <v>100000</v>
      </c>
      <c r="J4" s="15" t="s">
        <v>33</v>
      </c>
      <c r="K4" s="13" t="s">
        <v>1</v>
      </c>
      <c r="L4" s="13" t="s">
        <v>4</v>
      </c>
      <c r="M4" s="19">
        <v>100000</v>
      </c>
      <c r="N4" s="14" t="s">
        <v>33</v>
      </c>
    </row>
    <row r="5" spans="1:15" s="22" customFormat="1">
      <c r="A5" s="2"/>
      <c r="B5" s="2"/>
      <c r="C5" s="13"/>
      <c r="D5" s="13"/>
      <c r="E5" s="18" t="s">
        <v>5</v>
      </c>
      <c r="F5" s="14"/>
      <c r="G5" s="13"/>
      <c r="H5" s="13"/>
      <c r="I5" s="18" t="s">
        <v>5</v>
      </c>
      <c r="J5" s="14"/>
      <c r="K5" s="13"/>
      <c r="L5" s="13"/>
      <c r="M5" s="18" t="s">
        <v>5</v>
      </c>
      <c r="N5" s="4"/>
    </row>
    <row r="6" spans="1:15" s="22" customFormat="1">
      <c r="A6" s="2"/>
      <c r="B6" s="2"/>
      <c r="C6" s="13"/>
      <c r="D6" s="13"/>
      <c r="E6" s="18" t="s">
        <v>7</v>
      </c>
      <c r="F6" s="14"/>
      <c r="G6" s="13"/>
      <c r="H6" s="13"/>
      <c r="I6" s="18" t="s">
        <v>7</v>
      </c>
      <c r="J6" s="14"/>
      <c r="K6" s="13"/>
      <c r="L6" s="13"/>
      <c r="M6" s="18" t="s">
        <v>7</v>
      </c>
      <c r="N6" s="4"/>
    </row>
    <row r="7" spans="1:15" s="22" customFormat="1">
      <c r="A7" s="2" t="s">
        <v>8</v>
      </c>
      <c r="B7" s="2"/>
      <c r="C7" s="13" t="s">
        <v>6</v>
      </c>
      <c r="D7" s="13" t="s">
        <v>4</v>
      </c>
      <c r="E7" s="19">
        <v>100000</v>
      </c>
      <c r="F7" s="15"/>
      <c r="G7" s="13" t="s">
        <v>6</v>
      </c>
      <c r="H7" s="13" t="s">
        <v>4</v>
      </c>
      <c r="I7" s="19">
        <v>100000</v>
      </c>
      <c r="J7" s="15"/>
      <c r="K7" s="13" t="s">
        <v>6</v>
      </c>
      <c r="L7" s="13" t="s">
        <v>4</v>
      </c>
      <c r="M7" s="19">
        <v>100000</v>
      </c>
      <c r="N7" s="4"/>
    </row>
    <row r="8" spans="1:15" s="22" customFormat="1">
      <c r="C8" s="18"/>
      <c r="D8" s="18"/>
      <c r="E8" s="18" t="s">
        <v>9</v>
      </c>
      <c r="F8" s="14"/>
      <c r="G8" s="18"/>
      <c r="H8" s="18"/>
      <c r="I8" s="18" t="s">
        <v>9</v>
      </c>
      <c r="J8" s="14"/>
      <c r="K8" s="18"/>
      <c r="L8" s="18"/>
      <c r="M8" s="18" t="s">
        <v>9</v>
      </c>
      <c r="N8" s="4"/>
    </row>
    <row r="9" spans="1:15" ht="25.5">
      <c r="A9" s="100" t="s">
        <v>10</v>
      </c>
      <c r="B9" s="80" t="s">
        <v>71</v>
      </c>
      <c r="C9" s="95">
        <v>18</v>
      </c>
      <c r="D9" s="51">
        <f t="shared" ref="D9:D27" si="0">SUM(C9/$C$28*100)</f>
        <v>0.71485305798252585</v>
      </c>
      <c r="E9" s="51">
        <f t="shared" ref="E9:E27" si="1">SUM(C9/$C$29*100000)</f>
        <v>12.113951907610927</v>
      </c>
      <c r="F9" s="64">
        <v>11</v>
      </c>
      <c r="G9" s="65">
        <v>8</v>
      </c>
      <c r="H9" s="51">
        <f t="shared" ref="H9:H27" si="2">SUM(G9/$G$28*100)</f>
        <v>0.64412238325281801</v>
      </c>
      <c r="I9" s="51">
        <f t="shared" ref="I9:I27" si="3">SUM(G9/$G$29*100000)</f>
        <v>11.075730305967049</v>
      </c>
      <c r="J9" s="64">
        <v>11</v>
      </c>
      <c r="K9" s="70">
        <v>10</v>
      </c>
      <c r="L9" s="51">
        <f t="shared" ref="L9:L27" si="4">SUM(K9/$K$28*100)</f>
        <v>0.7836990595611284</v>
      </c>
      <c r="M9" s="51">
        <f t="shared" ref="M9:M27" si="5">SUM(K9/$K$29*100000)</f>
        <v>13.096033211540224</v>
      </c>
      <c r="N9" s="64">
        <v>11</v>
      </c>
    </row>
    <row r="10" spans="1:15">
      <c r="A10" s="100" t="s">
        <v>11</v>
      </c>
      <c r="B10" s="80" t="s">
        <v>12</v>
      </c>
      <c r="C10" s="65">
        <v>577</v>
      </c>
      <c r="D10" s="51">
        <f t="shared" si="0"/>
        <v>22.915011914217633</v>
      </c>
      <c r="E10" s="51">
        <f t="shared" si="1"/>
        <v>388.31945837175027</v>
      </c>
      <c r="F10" s="64">
        <v>2</v>
      </c>
      <c r="G10" s="65">
        <v>352</v>
      </c>
      <c r="H10" s="51">
        <f t="shared" si="2"/>
        <v>28.341384863123992</v>
      </c>
      <c r="I10" s="51">
        <f t="shared" si="3"/>
        <v>487.33213346255019</v>
      </c>
      <c r="J10" s="64">
        <v>2</v>
      </c>
      <c r="K10" s="66">
        <v>225</v>
      </c>
      <c r="L10" s="51">
        <f t="shared" si="4"/>
        <v>17.63322884012539</v>
      </c>
      <c r="M10" s="51">
        <f t="shared" si="5"/>
        <v>294.66074725965507</v>
      </c>
      <c r="N10" s="64">
        <v>2</v>
      </c>
    </row>
    <row r="11" spans="1:15" ht="51">
      <c r="A11" s="100" t="s">
        <v>13</v>
      </c>
      <c r="B11" s="80" t="s">
        <v>54</v>
      </c>
      <c r="C11" s="65">
        <v>7</v>
      </c>
      <c r="D11" s="51">
        <f t="shared" si="0"/>
        <v>0.27799841143764892</v>
      </c>
      <c r="E11" s="51">
        <f t="shared" si="1"/>
        <v>4.71098129740425</v>
      </c>
      <c r="F11" s="64">
        <v>12</v>
      </c>
      <c r="G11" s="65">
        <v>2</v>
      </c>
      <c r="H11" s="51">
        <f t="shared" si="2"/>
        <v>0.1610305958132045</v>
      </c>
      <c r="I11" s="51">
        <f t="shared" si="3"/>
        <v>2.7689325764917623</v>
      </c>
      <c r="J11" s="64">
        <v>14</v>
      </c>
      <c r="K11" s="66">
        <v>5</v>
      </c>
      <c r="L11" s="51">
        <f t="shared" si="4"/>
        <v>0.3918495297805642</v>
      </c>
      <c r="M11" s="51">
        <f t="shared" si="5"/>
        <v>6.5480166057701119</v>
      </c>
      <c r="N11" s="64">
        <v>12</v>
      </c>
    </row>
    <row r="12" spans="1:15" ht="25.5">
      <c r="A12" s="100" t="s">
        <v>14</v>
      </c>
      <c r="B12" s="80" t="s">
        <v>55</v>
      </c>
      <c r="C12" s="65">
        <v>111</v>
      </c>
      <c r="D12" s="51">
        <f t="shared" si="0"/>
        <v>4.4082605242255761</v>
      </c>
      <c r="E12" s="51">
        <f t="shared" si="1"/>
        <v>74.702703430267377</v>
      </c>
      <c r="F12" s="64">
        <v>6</v>
      </c>
      <c r="G12" s="65">
        <v>39</v>
      </c>
      <c r="H12" s="51">
        <f t="shared" si="2"/>
        <v>3.1400966183574881</v>
      </c>
      <c r="I12" s="51">
        <f t="shared" si="3"/>
        <v>53.994185241589371</v>
      </c>
      <c r="J12" s="64">
        <v>6</v>
      </c>
      <c r="K12" s="66">
        <v>72</v>
      </c>
      <c r="L12" s="51">
        <f t="shared" si="4"/>
        <v>5.6426332288401255</v>
      </c>
      <c r="M12" s="51">
        <f t="shared" si="5"/>
        <v>94.291439123089617</v>
      </c>
      <c r="N12" s="64">
        <v>4</v>
      </c>
      <c r="O12" s="53"/>
    </row>
    <row r="13" spans="1:15" ht="25.5">
      <c r="A13" s="100" t="s">
        <v>15</v>
      </c>
      <c r="B13" s="80" t="s">
        <v>72</v>
      </c>
      <c r="C13" s="65">
        <v>37</v>
      </c>
      <c r="D13" s="51">
        <f t="shared" si="0"/>
        <v>1.4694201747418585</v>
      </c>
      <c r="E13" s="51">
        <f t="shared" si="1"/>
        <v>24.900901143422463</v>
      </c>
      <c r="F13" s="64">
        <v>9</v>
      </c>
      <c r="G13" s="65">
        <v>14</v>
      </c>
      <c r="H13" s="51">
        <f t="shared" si="2"/>
        <v>1.1272141706924315</v>
      </c>
      <c r="I13" s="51">
        <f t="shared" si="3"/>
        <v>19.382528035442338</v>
      </c>
      <c r="J13" s="64">
        <v>9</v>
      </c>
      <c r="K13" s="66">
        <v>23</v>
      </c>
      <c r="L13" s="51">
        <f t="shared" si="4"/>
        <v>1.8025078369905956</v>
      </c>
      <c r="M13" s="51">
        <f t="shared" si="5"/>
        <v>30.120876386542513</v>
      </c>
      <c r="N13" s="64">
        <v>10</v>
      </c>
      <c r="O13" s="53"/>
    </row>
    <row r="14" spans="1:15" ht="25.5">
      <c r="A14" s="100" t="s">
        <v>16</v>
      </c>
      <c r="B14" s="80" t="s">
        <v>56</v>
      </c>
      <c r="C14" s="65">
        <v>52</v>
      </c>
      <c r="D14" s="51">
        <f t="shared" si="0"/>
        <v>2.0651310563939633</v>
      </c>
      <c r="E14" s="51">
        <f t="shared" si="1"/>
        <v>34.995861066431566</v>
      </c>
      <c r="F14" s="64">
        <v>8</v>
      </c>
      <c r="G14" s="65">
        <v>21</v>
      </c>
      <c r="H14" s="51">
        <f t="shared" si="2"/>
        <v>1.6908212560386473</v>
      </c>
      <c r="I14" s="51">
        <f t="shared" si="3"/>
        <v>29.073792053163508</v>
      </c>
      <c r="J14" s="64">
        <v>8</v>
      </c>
      <c r="K14" s="66">
        <v>31</v>
      </c>
      <c r="L14" s="51">
        <f t="shared" si="4"/>
        <v>2.4294670846394983</v>
      </c>
      <c r="M14" s="51">
        <f t="shared" si="5"/>
        <v>40.597702955774693</v>
      </c>
      <c r="N14" s="64">
        <v>8</v>
      </c>
      <c r="O14" s="53"/>
    </row>
    <row r="15" spans="1:15" ht="25.5">
      <c r="A15" s="100" t="s">
        <v>35</v>
      </c>
      <c r="B15" s="80" t="s">
        <v>58</v>
      </c>
      <c r="C15" s="65">
        <v>0</v>
      </c>
      <c r="D15" s="51">
        <f t="shared" si="0"/>
        <v>0</v>
      </c>
      <c r="E15" s="51">
        <f t="shared" si="1"/>
        <v>0</v>
      </c>
      <c r="F15" s="64">
        <v>0</v>
      </c>
      <c r="G15" s="65">
        <v>0</v>
      </c>
      <c r="H15" s="51">
        <f t="shared" si="2"/>
        <v>0</v>
      </c>
      <c r="I15" s="51">
        <f t="shared" si="3"/>
        <v>0</v>
      </c>
      <c r="J15" s="64">
        <v>0</v>
      </c>
      <c r="K15" s="65">
        <v>0</v>
      </c>
      <c r="L15" s="51">
        <f t="shared" si="4"/>
        <v>0</v>
      </c>
      <c r="M15" s="51">
        <f t="shared" si="5"/>
        <v>0</v>
      </c>
      <c r="N15" s="64">
        <v>0</v>
      </c>
      <c r="O15" s="53"/>
    </row>
    <row r="16" spans="1:15" ht="25.5">
      <c r="A16" s="100" t="s">
        <v>17</v>
      </c>
      <c r="B16" s="80" t="s">
        <v>59</v>
      </c>
      <c r="C16" s="65">
        <v>0</v>
      </c>
      <c r="D16" s="51">
        <f t="shared" si="0"/>
        <v>0</v>
      </c>
      <c r="E16" s="51">
        <f t="shared" si="1"/>
        <v>0</v>
      </c>
      <c r="F16" s="64">
        <v>0</v>
      </c>
      <c r="G16" s="65">
        <v>0</v>
      </c>
      <c r="H16" s="51">
        <f t="shared" si="2"/>
        <v>0</v>
      </c>
      <c r="I16" s="51">
        <f t="shared" si="3"/>
        <v>0</v>
      </c>
      <c r="J16" s="64">
        <v>0</v>
      </c>
      <c r="K16" s="65">
        <v>0</v>
      </c>
      <c r="L16" s="51">
        <f t="shared" si="4"/>
        <v>0</v>
      </c>
      <c r="M16" s="51">
        <f t="shared" si="5"/>
        <v>0</v>
      </c>
      <c r="N16" s="64">
        <v>0</v>
      </c>
      <c r="O16" s="53"/>
    </row>
    <row r="17" spans="1:16" ht="25.5">
      <c r="A17" s="100" t="s">
        <v>18</v>
      </c>
      <c r="B17" s="80" t="s">
        <v>60</v>
      </c>
      <c r="C17" s="65">
        <v>1090</v>
      </c>
      <c r="D17" s="51">
        <f t="shared" si="0"/>
        <v>43.288324066719618</v>
      </c>
      <c r="E17" s="51">
        <f t="shared" si="1"/>
        <v>733.5670877386616</v>
      </c>
      <c r="F17" s="64">
        <v>1</v>
      </c>
      <c r="G17" s="65">
        <v>481</v>
      </c>
      <c r="H17" s="51">
        <f t="shared" si="2"/>
        <v>38.727858293075684</v>
      </c>
      <c r="I17" s="51">
        <f t="shared" si="3"/>
        <v>665.92828464626893</v>
      </c>
      <c r="J17" s="64">
        <v>1</v>
      </c>
      <c r="K17" s="66">
        <v>609</v>
      </c>
      <c r="L17" s="51">
        <f t="shared" si="4"/>
        <v>47.727272727272727</v>
      </c>
      <c r="M17" s="51">
        <f t="shared" si="5"/>
        <v>797.54842258279962</v>
      </c>
      <c r="N17" s="64">
        <v>1</v>
      </c>
      <c r="O17" s="53"/>
    </row>
    <row r="18" spans="1:16" ht="25.5">
      <c r="A18" s="100" t="s">
        <v>19</v>
      </c>
      <c r="B18" s="80" t="s">
        <v>61</v>
      </c>
      <c r="C18" s="65">
        <v>231</v>
      </c>
      <c r="D18" s="51">
        <f t="shared" si="0"/>
        <v>9.1739475774424157</v>
      </c>
      <c r="E18" s="51">
        <f t="shared" si="1"/>
        <v>155.46238281434023</v>
      </c>
      <c r="F18" s="64">
        <v>3</v>
      </c>
      <c r="G18" s="65">
        <v>125</v>
      </c>
      <c r="H18" s="51">
        <f t="shared" si="2"/>
        <v>10.064412238325282</v>
      </c>
      <c r="I18" s="51">
        <f t="shared" si="3"/>
        <v>173.05828603073513</v>
      </c>
      <c r="J18" s="64">
        <v>3</v>
      </c>
      <c r="K18" s="66">
        <v>106</v>
      </c>
      <c r="L18" s="51">
        <f t="shared" si="4"/>
        <v>8.307210031347962</v>
      </c>
      <c r="M18" s="51">
        <f t="shared" si="5"/>
        <v>138.81795204232637</v>
      </c>
      <c r="N18" s="64">
        <v>3</v>
      </c>
      <c r="O18" s="53"/>
    </row>
    <row r="19" spans="1:16" ht="25.5">
      <c r="A19" s="100" t="s">
        <v>20</v>
      </c>
      <c r="B19" s="80" t="s">
        <v>67</v>
      </c>
      <c r="C19" s="65">
        <v>125</v>
      </c>
      <c r="D19" s="51">
        <f t="shared" si="0"/>
        <v>4.9642573471008733</v>
      </c>
      <c r="E19" s="51">
        <f t="shared" si="1"/>
        <v>84.124666025075882</v>
      </c>
      <c r="F19" s="64">
        <v>4</v>
      </c>
      <c r="G19" s="65">
        <v>73</v>
      </c>
      <c r="H19" s="51">
        <f t="shared" si="2"/>
        <v>5.877616747181964</v>
      </c>
      <c r="I19" s="51">
        <f t="shared" si="3"/>
        <v>101.06603904194932</v>
      </c>
      <c r="J19" s="64">
        <v>5</v>
      </c>
      <c r="K19" s="66">
        <v>52</v>
      </c>
      <c r="L19" s="51">
        <f t="shared" si="4"/>
        <v>4.0752351097178678</v>
      </c>
      <c r="M19" s="51">
        <f t="shared" si="5"/>
        <v>68.09937270000917</v>
      </c>
      <c r="N19" s="64">
        <v>6</v>
      </c>
      <c r="O19" s="53"/>
    </row>
    <row r="20" spans="1:16" ht="25.5">
      <c r="A20" s="100" t="s">
        <v>21</v>
      </c>
      <c r="B20" s="80" t="s">
        <v>62</v>
      </c>
      <c r="C20" s="65">
        <v>0</v>
      </c>
      <c r="D20" s="51">
        <f t="shared" si="0"/>
        <v>0</v>
      </c>
      <c r="E20" s="51">
        <f t="shared" si="1"/>
        <v>0</v>
      </c>
      <c r="F20" s="64">
        <v>0</v>
      </c>
      <c r="G20" s="65">
        <v>0</v>
      </c>
      <c r="H20" s="51">
        <f t="shared" si="2"/>
        <v>0</v>
      </c>
      <c r="I20" s="51">
        <f t="shared" si="3"/>
        <v>0</v>
      </c>
      <c r="J20" s="64">
        <v>0</v>
      </c>
      <c r="K20" s="65">
        <v>0</v>
      </c>
      <c r="L20" s="51">
        <f t="shared" si="4"/>
        <v>0</v>
      </c>
      <c r="M20" s="51">
        <f t="shared" si="5"/>
        <v>0</v>
      </c>
      <c r="N20" s="64">
        <v>0</v>
      </c>
      <c r="O20" s="53"/>
    </row>
    <row r="21" spans="1:16" ht="38.25">
      <c r="A21" s="100" t="s">
        <v>22</v>
      </c>
      <c r="B21" s="80" t="s">
        <v>63</v>
      </c>
      <c r="C21" s="65">
        <v>3</v>
      </c>
      <c r="D21" s="51">
        <f t="shared" si="0"/>
        <v>0.11914217633042098</v>
      </c>
      <c r="E21" s="51">
        <f t="shared" si="1"/>
        <v>2.0189919846018212</v>
      </c>
      <c r="F21" s="64">
        <v>14</v>
      </c>
      <c r="G21" s="65">
        <v>0</v>
      </c>
      <c r="H21" s="51">
        <f t="shared" si="2"/>
        <v>0</v>
      </c>
      <c r="I21" s="51">
        <f t="shared" si="3"/>
        <v>0</v>
      </c>
      <c r="J21" s="64">
        <v>0</v>
      </c>
      <c r="K21" s="70">
        <v>3</v>
      </c>
      <c r="L21" s="51">
        <f t="shared" si="4"/>
        <v>0.23510971786833856</v>
      </c>
      <c r="M21" s="51">
        <f t="shared" si="5"/>
        <v>3.9288099634620672</v>
      </c>
      <c r="N21" s="64">
        <v>14</v>
      </c>
      <c r="O21" s="53"/>
    </row>
    <row r="22" spans="1:16" ht="25.5">
      <c r="A22" s="100" t="s">
        <v>23</v>
      </c>
      <c r="B22" s="80" t="s">
        <v>64</v>
      </c>
      <c r="C22" s="65">
        <v>103</v>
      </c>
      <c r="D22" s="51">
        <f t="shared" si="0"/>
        <v>4.0905480540111201</v>
      </c>
      <c r="E22" s="51">
        <f t="shared" si="1"/>
        <v>69.318724804662523</v>
      </c>
      <c r="F22" s="64">
        <v>7</v>
      </c>
      <c r="G22" s="65">
        <v>37</v>
      </c>
      <c r="H22" s="51">
        <f t="shared" si="2"/>
        <v>2.9790660225442833</v>
      </c>
      <c r="I22" s="51">
        <f t="shared" si="3"/>
        <v>51.225252665097599</v>
      </c>
      <c r="J22" s="64">
        <v>7</v>
      </c>
      <c r="K22" s="66">
        <v>66</v>
      </c>
      <c r="L22" s="51">
        <f t="shared" si="4"/>
        <v>5.1724137931034484</v>
      </c>
      <c r="M22" s="51">
        <f t="shared" si="5"/>
        <v>86.433819196165473</v>
      </c>
      <c r="N22" s="64">
        <v>5</v>
      </c>
      <c r="O22" s="53"/>
    </row>
    <row r="23" spans="1:16" ht="25.5">
      <c r="A23" s="100" t="s">
        <v>24</v>
      </c>
      <c r="B23" s="80" t="s">
        <v>65</v>
      </c>
      <c r="C23" s="65">
        <v>0</v>
      </c>
      <c r="D23" s="51">
        <f t="shared" si="0"/>
        <v>0</v>
      </c>
      <c r="E23" s="51">
        <f t="shared" si="1"/>
        <v>0</v>
      </c>
      <c r="F23" s="64">
        <v>0</v>
      </c>
      <c r="G23" s="65">
        <v>0</v>
      </c>
      <c r="H23" s="51">
        <f t="shared" si="2"/>
        <v>0</v>
      </c>
      <c r="I23" s="51">
        <f t="shared" si="3"/>
        <v>0</v>
      </c>
      <c r="J23" s="64">
        <v>0</v>
      </c>
      <c r="K23" s="65">
        <v>0</v>
      </c>
      <c r="L23" s="51">
        <f t="shared" si="4"/>
        <v>0</v>
      </c>
      <c r="M23" s="51">
        <f t="shared" si="5"/>
        <v>0</v>
      </c>
      <c r="N23" s="64">
        <v>0</v>
      </c>
      <c r="O23" s="53"/>
    </row>
    <row r="24" spans="1:16" ht="25.5">
      <c r="A24" s="100" t="s">
        <v>25</v>
      </c>
      <c r="B24" s="80" t="s">
        <v>66</v>
      </c>
      <c r="C24" s="65">
        <v>3</v>
      </c>
      <c r="D24" s="51">
        <f t="shared" si="0"/>
        <v>0.11914217633042098</v>
      </c>
      <c r="E24" s="51">
        <f t="shared" si="1"/>
        <v>2.0189919846018212</v>
      </c>
      <c r="F24" s="64">
        <v>15</v>
      </c>
      <c r="G24" s="65">
        <v>3</v>
      </c>
      <c r="H24" s="51">
        <f t="shared" si="2"/>
        <v>0.24154589371980675</v>
      </c>
      <c r="I24" s="51">
        <f t="shared" si="3"/>
        <v>4.1533988647376443</v>
      </c>
      <c r="J24" s="64">
        <v>13</v>
      </c>
      <c r="K24" s="66">
        <v>0</v>
      </c>
      <c r="L24" s="51">
        <f t="shared" si="4"/>
        <v>0</v>
      </c>
      <c r="M24" s="51">
        <f t="shared" si="5"/>
        <v>0</v>
      </c>
      <c r="N24" s="64">
        <v>0</v>
      </c>
      <c r="O24" s="53"/>
    </row>
    <row r="25" spans="1:16" ht="38.25">
      <c r="A25" s="100" t="s">
        <v>26</v>
      </c>
      <c r="B25" s="80" t="s">
        <v>68</v>
      </c>
      <c r="C25" s="65">
        <v>6</v>
      </c>
      <c r="D25" s="51">
        <f t="shared" si="0"/>
        <v>0.23828435266084197</v>
      </c>
      <c r="E25" s="51">
        <f t="shared" si="1"/>
        <v>4.0379839692036423</v>
      </c>
      <c r="F25" s="64">
        <v>13</v>
      </c>
      <c r="G25" s="65">
        <v>3</v>
      </c>
      <c r="H25" s="51">
        <f t="shared" si="2"/>
        <v>0.24154589371980675</v>
      </c>
      <c r="I25" s="51">
        <f t="shared" si="3"/>
        <v>4.1533988647376443</v>
      </c>
      <c r="J25" s="64">
        <v>12</v>
      </c>
      <c r="K25" s="66">
        <v>3</v>
      </c>
      <c r="L25" s="51">
        <f t="shared" si="4"/>
        <v>0.23510971786833856</v>
      </c>
      <c r="M25" s="51">
        <f t="shared" si="5"/>
        <v>3.9288099634620672</v>
      </c>
      <c r="N25" s="64">
        <v>13</v>
      </c>
      <c r="O25" s="53"/>
    </row>
    <row r="26" spans="1:16" ht="38.25">
      <c r="A26" s="100" t="s">
        <v>27</v>
      </c>
      <c r="B26" s="80" t="s">
        <v>69</v>
      </c>
      <c r="C26" s="65">
        <v>35</v>
      </c>
      <c r="D26" s="51">
        <f t="shared" si="0"/>
        <v>1.3899920571882445</v>
      </c>
      <c r="E26" s="51">
        <f t="shared" si="1"/>
        <v>23.554906487021245</v>
      </c>
      <c r="F26" s="64">
        <v>10</v>
      </c>
      <c r="G26" s="65">
        <v>9</v>
      </c>
      <c r="H26" s="51">
        <f t="shared" si="2"/>
        <v>0.72463768115942029</v>
      </c>
      <c r="I26" s="51">
        <f t="shared" si="3"/>
        <v>12.460196594212929</v>
      </c>
      <c r="J26" s="64">
        <v>10</v>
      </c>
      <c r="K26" s="66">
        <v>26</v>
      </c>
      <c r="L26" s="51">
        <f t="shared" si="4"/>
        <v>2.0376175548589339</v>
      </c>
      <c r="M26" s="51">
        <f t="shared" si="5"/>
        <v>34.049686350004585</v>
      </c>
      <c r="N26" s="64">
        <v>9</v>
      </c>
      <c r="O26" s="53"/>
    </row>
    <row r="27" spans="1:16" ht="38.25">
      <c r="A27" s="100" t="s">
        <v>28</v>
      </c>
      <c r="B27" s="80" t="s">
        <v>70</v>
      </c>
      <c r="C27" s="65">
        <v>120</v>
      </c>
      <c r="D27" s="51">
        <f t="shared" si="0"/>
        <v>4.7656870532168387</v>
      </c>
      <c r="E27" s="51">
        <f t="shared" si="1"/>
        <v>80.75967938407284</v>
      </c>
      <c r="F27" s="64">
        <v>5</v>
      </c>
      <c r="G27" s="65">
        <v>75</v>
      </c>
      <c r="H27" s="51">
        <f t="shared" si="2"/>
        <v>6.0386473429951693</v>
      </c>
      <c r="I27" s="51">
        <f t="shared" si="3"/>
        <v>103.83497161844109</v>
      </c>
      <c r="J27" s="64">
        <v>4</v>
      </c>
      <c r="K27" s="66">
        <v>45</v>
      </c>
      <c r="L27" s="51">
        <f t="shared" si="4"/>
        <v>3.526645768025078</v>
      </c>
      <c r="M27" s="51">
        <f t="shared" si="5"/>
        <v>58.932149451931011</v>
      </c>
      <c r="N27" s="64">
        <v>7</v>
      </c>
      <c r="O27" s="53"/>
    </row>
    <row r="28" spans="1:16">
      <c r="A28" s="178" t="s">
        <v>34</v>
      </c>
      <c r="B28" s="179"/>
      <c r="C28" s="102">
        <f>SUM(C9:C27)</f>
        <v>2518</v>
      </c>
      <c r="D28" s="103">
        <f>SUM(C28/C28*100)</f>
        <v>100</v>
      </c>
      <c r="E28" s="104">
        <f>SUM(C28/C29*100000)</f>
        <v>1694.6072724091287</v>
      </c>
      <c r="F28" s="105"/>
      <c r="G28" s="102">
        <f>SUM(G9:G27)</f>
        <v>1242</v>
      </c>
      <c r="H28" s="103">
        <f>SUM(G28/G28*100)</f>
        <v>100</v>
      </c>
      <c r="I28" s="104">
        <f>SUM(G28/G29*100000)</f>
        <v>1719.5071300013847</v>
      </c>
      <c r="J28" s="105"/>
      <c r="K28" s="102">
        <f>SUM(K9:K27)</f>
        <v>1276</v>
      </c>
      <c r="L28" s="103">
        <f>SUM(K28/K28*100)</f>
        <v>100</v>
      </c>
      <c r="M28" s="104">
        <f>SUM(K28/K29*100000)</f>
        <v>1671.0538377925327</v>
      </c>
      <c r="N28" s="105"/>
      <c r="P28" s="42"/>
    </row>
    <row r="29" spans="1:16">
      <c r="B29" s="12" t="s">
        <v>51</v>
      </c>
      <c r="C29">
        <v>148589</v>
      </c>
      <c r="G29">
        <v>72230</v>
      </c>
      <c r="K29">
        <v>76359</v>
      </c>
      <c r="P29" s="42"/>
    </row>
    <row r="30" spans="1:16">
      <c r="P30" s="42"/>
    </row>
    <row r="31" spans="1:16">
      <c r="B31" s="12"/>
      <c r="C31" s="42"/>
      <c r="D31" s="24"/>
      <c r="E31" s="24"/>
      <c r="G31" s="42"/>
      <c r="H31" s="24"/>
      <c r="I31" s="24"/>
      <c r="K31" s="42"/>
      <c r="L31" s="24"/>
      <c r="M31" s="24"/>
    </row>
    <row r="32" spans="1:16" ht="15">
      <c r="B32" s="21"/>
      <c r="C32" s="133"/>
      <c r="D32" s="25"/>
      <c r="E32" s="31"/>
      <c r="G32" s="133"/>
      <c r="K32" s="133"/>
    </row>
    <row r="34" spans="3:11">
      <c r="C34" s="23"/>
      <c r="D34" s="23"/>
      <c r="E34" s="30"/>
      <c r="F34" s="32"/>
      <c r="G34" s="23"/>
      <c r="H34" s="23"/>
      <c r="I34" s="30"/>
      <c r="J34" s="32"/>
      <c r="K34" s="23"/>
    </row>
    <row r="35" spans="3:11" ht="15">
      <c r="C35" s="133"/>
      <c r="D35" s="134"/>
    </row>
    <row r="36" spans="3:11" ht="15">
      <c r="C36" s="133"/>
    </row>
    <row r="38" spans="3:11">
      <c r="C38" s="29"/>
    </row>
    <row r="39" spans="3:11">
      <c r="C39" s="29"/>
    </row>
    <row r="40" spans="3:11">
      <c r="C40" s="29"/>
    </row>
    <row r="41" spans="3:11">
      <c r="C41" s="27"/>
      <c r="D41" s="28"/>
      <c r="E41" s="28"/>
    </row>
    <row r="42" spans="3:11" ht="15">
      <c r="C42" s="133"/>
    </row>
    <row r="43" spans="3:11" ht="15">
      <c r="C43" s="133"/>
    </row>
    <row r="44" spans="3:11" ht="15">
      <c r="C44" s="133"/>
    </row>
  </sheetData>
  <mergeCells count="4">
    <mergeCell ref="C2:F2"/>
    <mergeCell ref="G2:J2"/>
    <mergeCell ref="K2:N2"/>
    <mergeCell ref="A28:B28"/>
  </mergeCells>
  <phoneticPr fontId="0" type="noConversion"/>
  <printOptions gridLines="1"/>
  <pageMargins left="0.75" right="0.75" top="1" bottom="1" header="0.5" footer="0.5"/>
  <pageSetup paperSize="9" scale="51" orientation="portrait" r:id="rId1"/>
  <headerFooter alignWithMargins="0"/>
  <ignoredErrors>
    <ignoredError sqref="K30 K37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647"/>
  <sheetViews>
    <sheetView zoomScale="80" zoomScaleNormal="80" workbookViewId="0">
      <pane xSplit="2" ySplit="8" topLeftCell="C9" activePane="bottomRight" state="frozen"/>
      <selection activeCell="N54" sqref="N54"/>
      <selection pane="topRight" activeCell="N54" sqref="N54"/>
      <selection pane="bottomLeft" activeCell="N54" sqref="N54"/>
      <selection pane="bottomRight" activeCell="C9" sqref="C9"/>
    </sheetView>
  </sheetViews>
  <sheetFormatPr defaultRowHeight="12.75"/>
  <cols>
    <col min="1" max="1" width="4.85546875" style="8" customWidth="1"/>
    <col min="2" max="2" width="48.28515625" style="6" customWidth="1"/>
    <col min="3" max="3" width="16.28515625" style="8" customWidth="1"/>
    <col min="4" max="4" width="7.42578125" customWidth="1"/>
    <col min="5" max="5" width="9.140625" style="11"/>
    <col min="6" max="6" width="5.42578125" style="5" bestFit="1" customWidth="1"/>
    <col min="7" max="7" width="9.140625" style="8"/>
    <col min="8" max="8" width="7.5703125" customWidth="1"/>
    <col min="9" max="9" width="9.140625" style="11"/>
    <col min="10" max="10" width="5.42578125" style="5" bestFit="1" customWidth="1"/>
    <col min="11" max="11" width="7.5703125" style="8" bestFit="1" customWidth="1"/>
    <col min="12" max="12" width="6.5703125" bestFit="1" customWidth="1"/>
    <col min="13" max="13" width="9.140625" style="11"/>
    <col min="14" max="14" width="5.42578125" style="5" bestFit="1" customWidth="1"/>
    <col min="15" max="16" width="9.140625" style="11"/>
    <col min="17" max="17" width="14.7109375" style="11" customWidth="1"/>
    <col min="18" max="16384" width="9.140625" style="11"/>
  </cols>
  <sheetData>
    <row r="1" spans="1:31">
      <c r="A1" s="26" t="s">
        <v>52</v>
      </c>
      <c r="B1" s="7"/>
      <c r="C1" s="9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31" s="22" customFormat="1">
      <c r="A2" s="2"/>
      <c r="B2" s="2"/>
      <c r="C2" s="173" t="s">
        <v>0</v>
      </c>
      <c r="D2" s="173"/>
      <c r="E2" s="173"/>
      <c r="F2" s="174"/>
      <c r="G2" s="172" t="s">
        <v>29</v>
      </c>
      <c r="H2" s="173"/>
      <c r="I2" s="173"/>
      <c r="J2" s="174"/>
      <c r="K2" s="172" t="s">
        <v>30</v>
      </c>
      <c r="L2" s="173"/>
      <c r="M2" s="173"/>
      <c r="N2" s="174"/>
    </row>
    <row r="3" spans="1:31" s="22" customFormat="1">
      <c r="A3" s="2"/>
      <c r="B3" s="2"/>
      <c r="C3" s="13"/>
      <c r="D3" s="13"/>
      <c r="E3" s="18" t="s">
        <v>2</v>
      </c>
      <c r="F3" s="14"/>
      <c r="G3" s="13"/>
      <c r="H3" s="13"/>
      <c r="I3" s="18" t="s">
        <v>2</v>
      </c>
      <c r="J3" s="14"/>
      <c r="K3" s="13"/>
      <c r="L3" s="13"/>
      <c r="M3" s="18" t="s">
        <v>2</v>
      </c>
      <c r="N3" s="4"/>
    </row>
    <row r="4" spans="1:31" s="22" customFormat="1">
      <c r="A4" s="2" t="s">
        <v>3</v>
      </c>
      <c r="B4" s="2"/>
      <c r="C4" s="13" t="s">
        <v>1</v>
      </c>
      <c r="D4" s="13" t="s">
        <v>4</v>
      </c>
      <c r="E4" s="19">
        <v>100000</v>
      </c>
      <c r="F4" s="15" t="s">
        <v>33</v>
      </c>
      <c r="G4" s="13" t="s">
        <v>1</v>
      </c>
      <c r="H4" s="13" t="s">
        <v>4</v>
      </c>
      <c r="I4" s="19">
        <v>100000</v>
      </c>
      <c r="J4" s="15" t="s">
        <v>33</v>
      </c>
      <c r="K4" s="13" t="s">
        <v>1</v>
      </c>
      <c r="L4" s="13" t="s">
        <v>4</v>
      </c>
      <c r="M4" s="19">
        <v>100000</v>
      </c>
      <c r="N4" s="14" t="s">
        <v>33</v>
      </c>
    </row>
    <row r="5" spans="1:31" s="22" customFormat="1">
      <c r="A5" s="2"/>
      <c r="B5" s="2"/>
      <c r="C5" s="13"/>
      <c r="D5" s="13"/>
      <c r="E5" s="18" t="s">
        <v>5</v>
      </c>
      <c r="F5" s="14"/>
      <c r="G5" s="13"/>
      <c r="H5" s="13"/>
      <c r="I5" s="18" t="s">
        <v>5</v>
      </c>
      <c r="J5" s="14"/>
      <c r="K5" s="13"/>
      <c r="L5" s="13"/>
      <c r="M5" s="18" t="s">
        <v>5</v>
      </c>
      <c r="N5" s="4"/>
    </row>
    <row r="6" spans="1:31" s="22" customFormat="1">
      <c r="A6" s="2"/>
      <c r="B6" s="2"/>
      <c r="C6" s="13"/>
      <c r="D6" s="13"/>
      <c r="E6" s="18" t="s">
        <v>7</v>
      </c>
      <c r="F6" s="14"/>
      <c r="G6" s="13"/>
      <c r="H6" s="13"/>
      <c r="I6" s="18" t="s">
        <v>7</v>
      </c>
      <c r="J6" s="14"/>
      <c r="K6" s="13"/>
      <c r="L6" s="13"/>
      <c r="M6" s="18" t="s">
        <v>7</v>
      </c>
      <c r="N6" s="4"/>
    </row>
    <row r="7" spans="1:31" s="22" customFormat="1">
      <c r="A7" s="2" t="s">
        <v>8</v>
      </c>
      <c r="B7" s="2"/>
      <c r="C7" s="13" t="s">
        <v>6</v>
      </c>
      <c r="D7" s="13" t="s">
        <v>4</v>
      </c>
      <c r="E7" s="19">
        <v>100000</v>
      </c>
      <c r="F7" s="15"/>
      <c r="G7" s="13" t="s">
        <v>6</v>
      </c>
      <c r="H7" s="13" t="s">
        <v>4</v>
      </c>
      <c r="I7" s="19">
        <v>100000</v>
      </c>
      <c r="J7" s="15"/>
      <c r="K7" s="13" t="s">
        <v>6</v>
      </c>
      <c r="L7" s="13" t="s">
        <v>4</v>
      </c>
      <c r="M7" s="19">
        <v>100000</v>
      </c>
      <c r="N7" s="4"/>
    </row>
    <row r="8" spans="1:31" s="22" customFormat="1">
      <c r="C8" s="18"/>
      <c r="D8" s="18"/>
      <c r="E8" s="18" t="s">
        <v>9</v>
      </c>
      <c r="F8" s="14"/>
      <c r="G8" s="18"/>
      <c r="H8" s="18"/>
      <c r="I8" s="18" t="s">
        <v>9</v>
      </c>
      <c r="J8" s="14"/>
      <c r="K8" s="18"/>
      <c r="L8" s="18"/>
      <c r="M8" s="18" t="s">
        <v>9</v>
      </c>
      <c r="N8" s="4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31">
      <c r="A9" s="100" t="s">
        <v>10</v>
      </c>
      <c r="B9" s="80" t="s">
        <v>71</v>
      </c>
      <c r="C9" s="95">
        <v>7</v>
      </c>
      <c r="D9" s="51">
        <f t="shared" ref="D9:D27" si="0">SUM(C9/$C$28*100)</f>
        <v>0.36213140196585619</v>
      </c>
      <c r="E9" s="51">
        <f t="shared" ref="E9:E27" si="1">SUM(C9/$C$29*100000)</f>
        <v>5.9916630288712565</v>
      </c>
      <c r="F9" s="64">
        <v>11</v>
      </c>
      <c r="G9" s="65">
        <v>3</v>
      </c>
      <c r="H9" s="51">
        <f t="shared" ref="H9:H27" si="2">SUM(G9/$G$28*100)</f>
        <v>0.3115264797507788</v>
      </c>
      <c r="I9" s="51">
        <f t="shared" ref="I9:I27" si="3">SUM(G9/$G$29*100000)</f>
        <v>5.2718518258180156</v>
      </c>
      <c r="J9" s="64">
        <v>11</v>
      </c>
      <c r="K9" s="66">
        <v>4</v>
      </c>
      <c r="L9" s="51">
        <f t="shared" ref="L9:L27" si="4">SUM(K9/$K$28*100)</f>
        <v>0.41237113402061859</v>
      </c>
      <c r="M9" s="51">
        <f t="shared" ref="M9:M27" si="5">SUM(K9/$K$29*100000)</f>
        <v>6.6752332159604819</v>
      </c>
      <c r="N9" s="64">
        <v>11</v>
      </c>
      <c r="P9" s="52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>
      <c r="A10" s="100" t="s">
        <v>11</v>
      </c>
      <c r="B10" s="80" t="s">
        <v>12</v>
      </c>
      <c r="C10" s="65">
        <v>490</v>
      </c>
      <c r="D10" s="51">
        <f t="shared" si="0"/>
        <v>25.349198137609935</v>
      </c>
      <c r="E10" s="51">
        <f t="shared" si="1"/>
        <v>419.41641202098793</v>
      </c>
      <c r="F10" s="64">
        <v>2</v>
      </c>
      <c r="G10" s="65">
        <v>295</v>
      </c>
      <c r="H10" s="51">
        <f t="shared" si="2"/>
        <v>30.633437175493249</v>
      </c>
      <c r="I10" s="51">
        <f t="shared" si="3"/>
        <v>518.39876287210484</v>
      </c>
      <c r="J10" s="64">
        <v>2</v>
      </c>
      <c r="K10" s="66">
        <v>195</v>
      </c>
      <c r="L10" s="51">
        <f t="shared" si="4"/>
        <v>20.103092783505154</v>
      </c>
      <c r="M10" s="51">
        <f t="shared" si="5"/>
        <v>325.41761927807352</v>
      </c>
      <c r="N10" s="64">
        <v>2</v>
      </c>
      <c r="P10" s="52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ht="38.25">
      <c r="A11" s="100" t="s">
        <v>13</v>
      </c>
      <c r="B11" s="80" t="s">
        <v>54</v>
      </c>
      <c r="C11" s="65">
        <v>1</v>
      </c>
      <c r="D11" s="51">
        <f t="shared" si="0"/>
        <v>5.1733057423693739E-2</v>
      </c>
      <c r="E11" s="51">
        <f t="shared" si="1"/>
        <v>0.85595186126732226</v>
      </c>
      <c r="F11" s="64">
        <v>14</v>
      </c>
      <c r="G11" s="65">
        <v>0</v>
      </c>
      <c r="H11" s="51">
        <f t="shared" si="2"/>
        <v>0</v>
      </c>
      <c r="I11" s="51">
        <f t="shared" si="3"/>
        <v>0</v>
      </c>
      <c r="J11" s="64">
        <v>0</v>
      </c>
      <c r="K11" s="66">
        <v>1</v>
      </c>
      <c r="L11" s="51">
        <f t="shared" si="4"/>
        <v>0.10309278350515465</v>
      </c>
      <c r="M11" s="51">
        <f t="shared" si="5"/>
        <v>1.6688083039901205</v>
      </c>
      <c r="N11" s="64">
        <v>12</v>
      </c>
      <c r="P11" s="52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31" ht="25.5">
      <c r="A12" s="100" t="s">
        <v>14</v>
      </c>
      <c r="B12" s="80" t="s">
        <v>55</v>
      </c>
      <c r="C12" s="65">
        <v>122</v>
      </c>
      <c r="D12" s="51">
        <f t="shared" si="0"/>
        <v>6.3114330056906365</v>
      </c>
      <c r="E12" s="51">
        <f t="shared" si="1"/>
        <v>104.42612707461333</v>
      </c>
      <c r="F12" s="64">
        <v>4</v>
      </c>
      <c r="G12" s="65">
        <v>51</v>
      </c>
      <c r="H12" s="51">
        <f t="shared" si="2"/>
        <v>5.29595015576324</v>
      </c>
      <c r="I12" s="51">
        <f t="shared" si="3"/>
        <v>89.621481038906268</v>
      </c>
      <c r="J12" s="64">
        <v>6</v>
      </c>
      <c r="K12" s="66">
        <v>71</v>
      </c>
      <c r="L12" s="51">
        <f t="shared" si="4"/>
        <v>7.31958762886598</v>
      </c>
      <c r="M12" s="51">
        <f t="shared" si="5"/>
        <v>118.48538958329857</v>
      </c>
      <c r="N12" s="64">
        <v>3</v>
      </c>
      <c r="O12" s="53"/>
      <c r="P12" s="5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1" ht="25.5">
      <c r="A13" s="100" t="s">
        <v>15</v>
      </c>
      <c r="B13" s="80" t="s">
        <v>72</v>
      </c>
      <c r="C13" s="65">
        <v>54</v>
      </c>
      <c r="D13" s="51">
        <f t="shared" si="0"/>
        <v>2.7935851008794619</v>
      </c>
      <c r="E13" s="51">
        <f t="shared" si="1"/>
        <v>46.221400508435408</v>
      </c>
      <c r="F13" s="64">
        <v>7</v>
      </c>
      <c r="G13" s="65">
        <v>26</v>
      </c>
      <c r="H13" s="51">
        <f t="shared" si="2"/>
        <v>2.6998961578400831</v>
      </c>
      <c r="I13" s="51">
        <f t="shared" si="3"/>
        <v>45.689382490422801</v>
      </c>
      <c r="J13" s="64">
        <v>7</v>
      </c>
      <c r="K13" s="66">
        <v>28</v>
      </c>
      <c r="L13" s="51">
        <f t="shared" si="4"/>
        <v>2.8865979381443299</v>
      </c>
      <c r="M13" s="51">
        <f t="shared" si="5"/>
        <v>46.726632511723381</v>
      </c>
      <c r="N13" s="64">
        <v>7</v>
      </c>
      <c r="O13" s="53"/>
      <c r="P13" s="52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31">
      <c r="A14" s="100" t="s">
        <v>16</v>
      </c>
      <c r="B14" s="80" t="s">
        <v>56</v>
      </c>
      <c r="C14" s="65">
        <v>46</v>
      </c>
      <c r="D14" s="51">
        <f t="shared" si="0"/>
        <v>2.3797206414899121</v>
      </c>
      <c r="E14" s="51">
        <f t="shared" si="1"/>
        <v>39.373785618296829</v>
      </c>
      <c r="F14" s="64">
        <v>8</v>
      </c>
      <c r="G14" s="65">
        <v>24</v>
      </c>
      <c r="H14" s="51">
        <f t="shared" si="2"/>
        <v>2.4922118380062304</v>
      </c>
      <c r="I14" s="51">
        <f t="shared" si="3"/>
        <v>42.174814606544125</v>
      </c>
      <c r="J14" s="64">
        <v>8</v>
      </c>
      <c r="K14" s="66">
        <v>22</v>
      </c>
      <c r="L14" s="51">
        <f t="shared" si="4"/>
        <v>2.268041237113402</v>
      </c>
      <c r="M14" s="51">
        <f t="shared" si="5"/>
        <v>36.713782687782654</v>
      </c>
      <c r="N14" s="64">
        <v>8</v>
      </c>
      <c r="O14" s="53"/>
      <c r="P14" s="52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1">
      <c r="A15" s="100" t="s">
        <v>35</v>
      </c>
      <c r="B15" s="80" t="s">
        <v>58</v>
      </c>
      <c r="C15" s="65">
        <v>0</v>
      </c>
      <c r="D15" s="51">
        <f t="shared" si="0"/>
        <v>0</v>
      </c>
      <c r="E15" s="51">
        <f t="shared" si="1"/>
        <v>0</v>
      </c>
      <c r="F15" s="64">
        <v>0</v>
      </c>
      <c r="G15" s="65">
        <v>0</v>
      </c>
      <c r="H15" s="51">
        <f t="shared" si="2"/>
        <v>0</v>
      </c>
      <c r="I15" s="51">
        <f t="shared" si="3"/>
        <v>0</v>
      </c>
      <c r="J15" s="64">
        <v>0</v>
      </c>
      <c r="K15" s="66">
        <v>0</v>
      </c>
      <c r="L15" s="51">
        <f t="shared" si="4"/>
        <v>0</v>
      </c>
      <c r="M15" s="51">
        <f t="shared" si="5"/>
        <v>0</v>
      </c>
      <c r="N15" s="64">
        <v>0</v>
      </c>
      <c r="O15" s="53"/>
      <c r="P15" s="52"/>
    </row>
    <row r="16" spans="1:31" ht="25.5">
      <c r="A16" s="100" t="s">
        <v>17</v>
      </c>
      <c r="B16" s="80" t="s">
        <v>59</v>
      </c>
      <c r="C16" s="65">
        <v>0</v>
      </c>
      <c r="D16" s="51">
        <f t="shared" si="0"/>
        <v>0</v>
      </c>
      <c r="E16" s="51">
        <f t="shared" si="1"/>
        <v>0</v>
      </c>
      <c r="F16" s="64">
        <v>0</v>
      </c>
      <c r="G16" s="65">
        <v>0</v>
      </c>
      <c r="H16" s="51">
        <f t="shared" si="2"/>
        <v>0</v>
      </c>
      <c r="I16" s="51">
        <f t="shared" si="3"/>
        <v>0</v>
      </c>
      <c r="J16" s="64">
        <v>0</v>
      </c>
      <c r="K16" s="66">
        <v>0</v>
      </c>
      <c r="L16" s="51">
        <f t="shared" si="4"/>
        <v>0</v>
      </c>
      <c r="M16" s="51">
        <f t="shared" si="5"/>
        <v>0</v>
      </c>
      <c r="N16" s="64">
        <v>0</v>
      </c>
      <c r="O16" s="53"/>
      <c r="P16" s="52"/>
    </row>
    <row r="17" spans="1:31">
      <c r="A17" s="100" t="s">
        <v>18</v>
      </c>
      <c r="B17" s="80" t="s">
        <v>60</v>
      </c>
      <c r="C17" s="65">
        <v>829</v>
      </c>
      <c r="D17" s="51">
        <f t="shared" si="0"/>
        <v>42.886704604242112</v>
      </c>
      <c r="E17" s="51">
        <f t="shared" si="1"/>
        <v>709.5840929906102</v>
      </c>
      <c r="F17" s="64">
        <v>1</v>
      </c>
      <c r="G17" s="65">
        <v>328</v>
      </c>
      <c r="H17" s="51">
        <f t="shared" si="2"/>
        <v>34.060228452751815</v>
      </c>
      <c r="I17" s="51">
        <f t="shared" si="3"/>
        <v>576.38913295610303</v>
      </c>
      <c r="J17" s="64">
        <v>1</v>
      </c>
      <c r="K17" s="66">
        <v>501</v>
      </c>
      <c r="L17" s="51">
        <f t="shared" si="4"/>
        <v>51.649484536082483</v>
      </c>
      <c r="M17" s="51">
        <f t="shared" si="5"/>
        <v>836.07296029905035</v>
      </c>
      <c r="N17" s="64">
        <v>1</v>
      </c>
      <c r="O17" s="53"/>
      <c r="P17" s="52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</row>
    <row r="18" spans="1:31">
      <c r="A18" s="100" t="s">
        <v>19</v>
      </c>
      <c r="B18" s="80" t="s">
        <v>61</v>
      </c>
      <c r="C18" s="65">
        <v>106</v>
      </c>
      <c r="D18" s="51">
        <f t="shared" si="0"/>
        <v>5.483704086911537</v>
      </c>
      <c r="E18" s="51">
        <f t="shared" si="1"/>
        <v>90.73089729433616</v>
      </c>
      <c r="F18" s="64">
        <v>5</v>
      </c>
      <c r="G18" s="65">
        <v>61</v>
      </c>
      <c r="H18" s="51">
        <f t="shared" si="2"/>
        <v>6.3343717549325023</v>
      </c>
      <c r="I18" s="51">
        <f t="shared" si="3"/>
        <v>107.19432045829964</v>
      </c>
      <c r="J18" s="64">
        <v>5</v>
      </c>
      <c r="K18" s="66">
        <v>45</v>
      </c>
      <c r="L18" s="51">
        <f t="shared" si="4"/>
        <v>4.6391752577319592</v>
      </c>
      <c r="M18" s="51">
        <f t="shared" si="5"/>
        <v>75.096373679555427</v>
      </c>
      <c r="N18" s="64">
        <v>5</v>
      </c>
      <c r="O18" s="53"/>
      <c r="P18" s="52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</row>
    <row r="19" spans="1:31">
      <c r="A19" s="100" t="s">
        <v>20</v>
      </c>
      <c r="B19" s="80" t="s">
        <v>67</v>
      </c>
      <c r="C19" s="65">
        <v>92</v>
      </c>
      <c r="D19" s="51">
        <f t="shared" si="0"/>
        <v>4.7594412829798243</v>
      </c>
      <c r="E19" s="51">
        <f t="shared" si="1"/>
        <v>78.747571236593657</v>
      </c>
      <c r="F19" s="64">
        <v>6</v>
      </c>
      <c r="G19" s="65">
        <v>63</v>
      </c>
      <c r="H19" s="51">
        <f t="shared" si="2"/>
        <v>6.5420560747663545</v>
      </c>
      <c r="I19" s="51">
        <f t="shared" si="3"/>
        <v>110.70888834217833</v>
      </c>
      <c r="J19" s="64">
        <v>4</v>
      </c>
      <c r="K19" s="66">
        <v>29</v>
      </c>
      <c r="L19" s="51">
        <f t="shared" si="4"/>
        <v>2.9896907216494846</v>
      </c>
      <c r="M19" s="51">
        <f t="shared" si="5"/>
        <v>48.395440815713499</v>
      </c>
      <c r="N19" s="64">
        <v>6</v>
      </c>
      <c r="O19" s="53"/>
      <c r="P19" s="52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</row>
    <row r="20" spans="1:31" ht="25.5">
      <c r="A20" s="100" t="s">
        <v>21</v>
      </c>
      <c r="B20" s="80" t="s">
        <v>62</v>
      </c>
      <c r="C20" s="65">
        <v>0</v>
      </c>
      <c r="D20" s="51">
        <f t="shared" si="0"/>
        <v>0</v>
      </c>
      <c r="E20" s="51">
        <f t="shared" si="1"/>
        <v>0</v>
      </c>
      <c r="F20" s="64">
        <v>0</v>
      </c>
      <c r="G20" s="65">
        <v>0</v>
      </c>
      <c r="H20" s="51">
        <f t="shared" si="2"/>
        <v>0</v>
      </c>
      <c r="I20" s="51">
        <f t="shared" si="3"/>
        <v>0</v>
      </c>
      <c r="J20" s="64">
        <v>0</v>
      </c>
      <c r="K20" s="66">
        <v>0</v>
      </c>
      <c r="L20" s="51">
        <f t="shared" si="4"/>
        <v>0</v>
      </c>
      <c r="M20" s="51">
        <f t="shared" si="5"/>
        <v>0</v>
      </c>
      <c r="N20" s="64">
        <v>0</v>
      </c>
      <c r="O20" s="53"/>
      <c r="P20" s="52"/>
    </row>
    <row r="21" spans="1:31" ht="25.5">
      <c r="A21" s="100" t="s">
        <v>22</v>
      </c>
      <c r="B21" s="80" t="s">
        <v>63</v>
      </c>
      <c r="C21" s="65">
        <v>2</v>
      </c>
      <c r="D21" s="51">
        <f t="shared" si="0"/>
        <v>0.10346611484738748</v>
      </c>
      <c r="E21" s="51">
        <f t="shared" si="1"/>
        <v>1.7119037225346445</v>
      </c>
      <c r="F21" s="64">
        <v>13</v>
      </c>
      <c r="G21" s="65">
        <v>1</v>
      </c>
      <c r="H21" s="51">
        <f t="shared" si="2"/>
        <v>0.10384215991692627</v>
      </c>
      <c r="I21" s="51">
        <f t="shared" si="3"/>
        <v>1.7572839419393387</v>
      </c>
      <c r="J21" s="64">
        <v>12</v>
      </c>
      <c r="K21" s="66">
        <v>1</v>
      </c>
      <c r="L21" s="51">
        <f t="shared" si="4"/>
        <v>0.10309278350515465</v>
      </c>
      <c r="M21" s="51">
        <f t="shared" si="5"/>
        <v>1.6688083039901205</v>
      </c>
      <c r="N21" s="64">
        <v>12</v>
      </c>
      <c r="O21" s="53"/>
      <c r="P21" s="52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spans="1:31" ht="25.5">
      <c r="A22" s="100" t="s">
        <v>23</v>
      </c>
      <c r="B22" s="80" t="s">
        <v>64</v>
      </c>
      <c r="C22" s="65">
        <v>33</v>
      </c>
      <c r="D22" s="51">
        <f t="shared" si="0"/>
        <v>1.7071908949818935</v>
      </c>
      <c r="E22" s="51">
        <f t="shared" si="1"/>
        <v>28.246411421821637</v>
      </c>
      <c r="F22" s="64">
        <v>9</v>
      </c>
      <c r="G22" s="65">
        <v>15</v>
      </c>
      <c r="H22" s="51">
        <f t="shared" si="2"/>
        <v>1.557632398753894</v>
      </c>
      <c r="I22" s="51">
        <f t="shared" si="3"/>
        <v>26.359259129090077</v>
      </c>
      <c r="J22" s="64">
        <v>10</v>
      </c>
      <c r="K22" s="66">
        <v>18</v>
      </c>
      <c r="L22" s="51">
        <f t="shared" si="4"/>
        <v>1.8556701030927836</v>
      </c>
      <c r="M22" s="51">
        <f t="shared" si="5"/>
        <v>30.038549471822169</v>
      </c>
      <c r="N22" s="64">
        <v>9</v>
      </c>
      <c r="O22" s="53"/>
      <c r="P22" s="5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pans="1:31" ht="25.5">
      <c r="A23" s="100" t="s">
        <v>24</v>
      </c>
      <c r="B23" s="80" t="s">
        <v>65</v>
      </c>
      <c r="C23" s="65">
        <v>0</v>
      </c>
      <c r="D23" s="51">
        <f t="shared" si="0"/>
        <v>0</v>
      </c>
      <c r="E23" s="51">
        <f t="shared" si="1"/>
        <v>0</v>
      </c>
      <c r="F23" s="64">
        <v>0</v>
      </c>
      <c r="G23" s="65">
        <v>0</v>
      </c>
      <c r="H23" s="51">
        <f t="shared" si="2"/>
        <v>0</v>
      </c>
      <c r="I23" s="51">
        <f t="shared" si="3"/>
        <v>0</v>
      </c>
      <c r="J23" s="64">
        <v>0</v>
      </c>
      <c r="K23" s="66">
        <v>0</v>
      </c>
      <c r="L23" s="51">
        <f t="shared" si="4"/>
        <v>0</v>
      </c>
      <c r="M23" s="51">
        <f t="shared" si="5"/>
        <v>0</v>
      </c>
      <c r="N23" s="64">
        <v>0</v>
      </c>
      <c r="O23" s="53"/>
      <c r="P23" s="52"/>
    </row>
    <row r="24" spans="1:31" ht="25.5">
      <c r="A24" s="100" t="s">
        <v>25</v>
      </c>
      <c r="B24" s="80" t="s">
        <v>66</v>
      </c>
      <c r="C24" s="65">
        <v>2</v>
      </c>
      <c r="D24" s="51">
        <f t="shared" si="0"/>
        <v>0.10346611484738748</v>
      </c>
      <c r="E24" s="51">
        <f t="shared" si="1"/>
        <v>1.7119037225346445</v>
      </c>
      <c r="F24" s="64">
        <v>13</v>
      </c>
      <c r="G24" s="65">
        <v>1</v>
      </c>
      <c r="H24" s="51">
        <f t="shared" si="2"/>
        <v>0.10384215991692627</v>
      </c>
      <c r="I24" s="51">
        <f t="shared" si="3"/>
        <v>1.7572839419393387</v>
      </c>
      <c r="J24" s="64">
        <v>12</v>
      </c>
      <c r="K24" s="66">
        <v>1</v>
      </c>
      <c r="L24" s="51">
        <f t="shared" si="4"/>
        <v>0.10309278350515465</v>
      </c>
      <c r="M24" s="51">
        <f t="shared" si="5"/>
        <v>1.6688083039901205</v>
      </c>
      <c r="N24" s="64">
        <v>12</v>
      </c>
      <c r="O24" s="53"/>
      <c r="P24" s="52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31" ht="38.25">
      <c r="A25" s="100" t="s">
        <v>26</v>
      </c>
      <c r="B25" s="80" t="s">
        <v>68</v>
      </c>
      <c r="C25" s="65">
        <v>3</v>
      </c>
      <c r="D25" s="51">
        <f t="shared" si="0"/>
        <v>0.15519917227108121</v>
      </c>
      <c r="E25" s="51">
        <f t="shared" si="1"/>
        <v>2.567855583801967</v>
      </c>
      <c r="F25" s="64">
        <v>12</v>
      </c>
      <c r="G25" s="65">
        <v>3</v>
      </c>
      <c r="H25" s="51">
        <f t="shared" si="2"/>
        <v>0.3115264797507788</v>
      </c>
      <c r="I25" s="51">
        <f t="shared" si="3"/>
        <v>5.2718518258180156</v>
      </c>
      <c r="J25" s="64">
        <v>11</v>
      </c>
      <c r="K25" s="66">
        <v>0</v>
      </c>
      <c r="L25" s="51">
        <f t="shared" si="4"/>
        <v>0</v>
      </c>
      <c r="M25" s="51">
        <f t="shared" si="5"/>
        <v>0</v>
      </c>
      <c r="N25" s="64">
        <v>0</v>
      </c>
      <c r="O25" s="53"/>
      <c r="P25" s="52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ht="38.25">
      <c r="A26" s="100" t="s">
        <v>27</v>
      </c>
      <c r="B26" s="80" t="s">
        <v>69</v>
      </c>
      <c r="C26" s="65">
        <v>23</v>
      </c>
      <c r="D26" s="51">
        <f t="shared" si="0"/>
        <v>1.1898603207449561</v>
      </c>
      <c r="E26" s="51">
        <f t="shared" si="1"/>
        <v>19.686892809148414</v>
      </c>
      <c r="F26" s="64">
        <v>10</v>
      </c>
      <c r="G26" s="65">
        <v>16</v>
      </c>
      <c r="H26" s="51">
        <f t="shared" si="2"/>
        <v>1.6614745586708204</v>
      </c>
      <c r="I26" s="51">
        <f t="shared" si="3"/>
        <v>28.116543071029419</v>
      </c>
      <c r="J26" s="64">
        <v>9</v>
      </c>
      <c r="K26" s="66">
        <v>7</v>
      </c>
      <c r="L26" s="51">
        <f t="shared" si="4"/>
        <v>0.72164948453608246</v>
      </c>
      <c r="M26" s="51">
        <f t="shared" si="5"/>
        <v>11.681658127930845</v>
      </c>
      <c r="N26" s="64">
        <v>10</v>
      </c>
      <c r="O26" s="53"/>
      <c r="P26" s="52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ht="25.5">
      <c r="A27" s="100" t="s">
        <v>28</v>
      </c>
      <c r="B27" s="80" t="s">
        <v>70</v>
      </c>
      <c r="C27" s="65">
        <v>123</v>
      </c>
      <c r="D27" s="51">
        <f t="shared" si="0"/>
        <v>6.3631660631143294</v>
      </c>
      <c r="E27" s="51">
        <f t="shared" si="1"/>
        <v>105.28207893588065</v>
      </c>
      <c r="F27" s="64">
        <v>3</v>
      </c>
      <c r="G27" s="65">
        <v>76</v>
      </c>
      <c r="H27" s="51">
        <f t="shared" si="2"/>
        <v>7.892004153686397</v>
      </c>
      <c r="I27" s="51">
        <f t="shared" si="3"/>
        <v>133.55357958738972</v>
      </c>
      <c r="J27" s="64">
        <v>3</v>
      </c>
      <c r="K27" s="66">
        <v>47</v>
      </c>
      <c r="L27" s="51">
        <f t="shared" si="4"/>
        <v>4.8453608247422686</v>
      </c>
      <c r="M27" s="51">
        <f t="shared" si="5"/>
        <v>78.433990287535678</v>
      </c>
      <c r="N27" s="64">
        <v>4</v>
      </c>
      <c r="O27" s="53"/>
      <c r="P27" s="52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1">
      <c r="A28" s="99" t="s">
        <v>34</v>
      </c>
      <c r="B28" s="144"/>
      <c r="C28" s="102">
        <f>SUM(C9:C27)</f>
        <v>1933</v>
      </c>
      <c r="D28" s="103">
        <f>SUM(C28/C28*100)</f>
        <v>100</v>
      </c>
      <c r="E28" s="104">
        <f>SUM(C28/C29*100000)</f>
        <v>1654.5549478297339</v>
      </c>
      <c r="F28" s="105"/>
      <c r="G28" s="102">
        <f>SUM(G9:G27)</f>
        <v>963</v>
      </c>
      <c r="H28" s="103">
        <f>SUM(G28/G28*100)</f>
        <v>100</v>
      </c>
      <c r="I28" s="104">
        <f>SUM(G28/G29*100000)</f>
        <v>1692.2644360875829</v>
      </c>
      <c r="J28" s="105"/>
      <c r="K28" s="102">
        <f>SUM(K9:K27)</f>
        <v>970</v>
      </c>
      <c r="L28" s="103">
        <f>SUM(K28/K28*100)</f>
        <v>100</v>
      </c>
      <c r="M28" s="104">
        <f>SUM(K28/K29*100000)</f>
        <v>1618.7440548704169</v>
      </c>
      <c r="N28" s="105"/>
    </row>
    <row r="29" spans="1:31">
      <c r="B29" s="12" t="s">
        <v>51</v>
      </c>
      <c r="C29" s="40">
        <v>116829</v>
      </c>
      <c r="G29" s="40">
        <v>56906</v>
      </c>
      <c r="K29" s="41">
        <v>59923</v>
      </c>
    </row>
    <row r="31" spans="1:31">
      <c r="B31" s="12"/>
      <c r="C31" s="42"/>
      <c r="D31" s="24"/>
      <c r="E31" s="24"/>
      <c r="G31" s="101"/>
      <c r="H31" s="24"/>
      <c r="I31" s="24"/>
      <c r="K31" s="42"/>
      <c r="L31" s="24"/>
      <c r="M31" s="24"/>
    </row>
    <row r="32" spans="1:31" ht="15">
      <c r="B32" s="21"/>
      <c r="C32" s="133"/>
      <c r="D32" s="25"/>
      <c r="E32" s="31"/>
      <c r="G32" s="133"/>
      <c r="K32" s="133"/>
      <c r="M32" s="20"/>
    </row>
    <row r="34" spans="3:11">
      <c r="C34" s="23"/>
      <c r="D34" s="23"/>
      <c r="E34" s="30"/>
      <c r="F34" s="32"/>
      <c r="G34" s="23"/>
      <c r="H34" s="23"/>
      <c r="I34" s="30"/>
      <c r="J34" s="32"/>
      <c r="K34" s="23"/>
    </row>
    <row r="38" spans="3:11">
      <c r="C38" s="29"/>
    </row>
    <row r="39" spans="3:11">
      <c r="C39" s="29"/>
    </row>
    <row r="40" spans="3:11">
      <c r="C40" s="29"/>
    </row>
    <row r="41" spans="3:11">
      <c r="C41" s="27"/>
      <c r="D41" s="28"/>
      <c r="E41" s="28"/>
    </row>
    <row r="43" spans="3:11" ht="15">
      <c r="C43" s="133"/>
    </row>
    <row r="44" spans="3:11" ht="15">
      <c r="C44" s="133" t="s">
        <v>73</v>
      </c>
      <c r="D44" s="134" t="s">
        <v>74</v>
      </c>
    </row>
    <row r="45" spans="3:11" ht="15">
      <c r="C45" s="133" t="s">
        <v>75</v>
      </c>
    </row>
    <row r="75" spans="17:21">
      <c r="Q75"/>
      <c r="R75"/>
      <c r="S75"/>
      <c r="T75"/>
      <c r="U75"/>
    </row>
    <row r="76" spans="17:21">
      <c r="Q76"/>
      <c r="R76"/>
      <c r="S76"/>
      <c r="T76"/>
      <c r="U76"/>
    </row>
    <row r="77" spans="17:21">
      <c r="Q77"/>
      <c r="R77"/>
      <c r="S77"/>
      <c r="T77"/>
      <c r="U77"/>
    </row>
    <row r="78" spans="17:21">
      <c r="Q78"/>
      <c r="R78"/>
      <c r="S78"/>
      <c r="T78"/>
      <c r="U78"/>
    </row>
    <row r="79" spans="17:21">
      <c r="Q79"/>
      <c r="R79"/>
      <c r="S79"/>
      <c r="T79"/>
      <c r="U79"/>
    </row>
    <row r="80" spans="17:21">
      <c r="Q80"/>
      <c r="R80"/>
      <c r="S80"/>
      <c r="T80"/>
      <c r="U80"/>
    </row>
    <row r="81" spans="17:21">
      <c r="Q81"/>
      <c r="R81"/>
      <c r="S81"/>
      <c r="T81"/>
      <c r="U81"/>
    </row>
    <row r="82" spans="17:21">
      <c r="Q82"/>
      <c r="R82"/>
      <c r="S82"/>
      <c r="T82"/>
      <c r="U82"/>
    </row>
    <row r="83" spans="17:21">
      <c r="Q83"/>
      <c r="R83"/>
      <c r="S83"/>
      <c r="T83"/>
      <c r="U83"/>
    </row>
    <row r="84" spans="17:21">
      <c r="Q84"/>
      <c r="R84"/>
      <c r="S84"/>
      <c r="T84"/>
      <c r="U84"/>
    </row>
    <row r="85" spans="17:21">
      <c r="Q85"/>
      <c r="R85"/>
      <c r="S85"/>
      <c r="T85"/>
      <c r="U85"/>
    </row>
    <row r="86" spans="17:21">
      <c r="Q86"/>
      <c r="R86"/>
      <c r="S86"/>
      <c r="T86"/>
      <c r="U86"/>
    </row>
    <row r="87" spans="17:21">
      <c r="Q87"/>
      <c r="R87"/>
      <c r="S87"/>
      <c r="T87"/>
      <c r="U87"/>
    </row>
    <row r="88" spans="17:21">
      <c r="Q88"/>
      <c r="R88"/>
      <c r="S88"/>
      <c r="T88"/>
      <c r="U88"/>
    </row>
    <row r="89" spans="17:21">
      <c r="Q89"/>
      <c r="R89"/>
      <c r="S89"/>
      <c r="T89"/>
      <c r="U89"/>
    </row>
    <row r="90" spans="17:21">
      <c r="Q90"/>
      <c r="R90"/>
      <c r="S90"/>
      <c r="T90"/>
      <c r="U90"/>
    </row>
    <row r="91" spans="17:21">
      <c r="Q91"/>
      <c r="R91"/>
      <c r="S91"/>
      <c r="T91"/>
      <c r="U91"/>
    </row>
    <row r="92" spans="17:21">
      <c r="Q92"/>
      <c r="R92"/>
      <c r="S92"/>
      <c r="T92"/>
      <c r="U92"/>
    </row>
    <row r="93" spans="17:21">
      <c r="Q93"/>
      <c r="R93"/>
      <c r="S93"/>
      <c r="T93"/>
      <c r="U93"/>
    </row>
    <row r="94" spans="17:21">
      <c r="Q94"/>
      <c r="R94"/>
      <c r="S94"/>
      <c r="T94"/>
      <c r="U94"/>
    </row>
    <row r="95" spans="17:21">
      <c r="Q95"/>
      <c r="R95"/>
      <c r="S95"/>
      <c r="T95"/>
      <c r="U95"/>
    </row>
    <row r="96" spans="17:21">
      <c r="Q96"/>
      <c r="R96"/>
      <c r="S96"/>
      <c r="T96"/>
      <c r="U96"/>
    </row>
    <row r="97" spans="17:21">
      <c r="Q97"/>
      <c r="R97"/>
      <c r="S97"/>
      <c r="T97"/>
      <c r="U97"/>
    </row>
    <row r="98" spans="17:21">
      <c r="Q98"/>
      <c r="R98"/>
      <c r="S98"/>
      <c r="T98"/>
      <c r="U98"/>
    </row>
    <row r="99" spans="17:21">
      <c r="Q99"/>
      <c r="R99"/>
      <c r="S99"/>
      <c r="T99"/>
      <c r="U99"/>
    </row>
    <row r="100" spans="17:21">
      <c r="Q100"/>
      <c r="R100"/>
      <c r="S100"/>
      <c r="T100"/>
      <c r="U100"/>
    </row>
    <row r="101" spans="17:21">
      <c r="Q101"/>
      <c r="R101"/>
      <c r="S101"/>
      <c r="T101"/>
      <c r="U101"/>
    </row>
    <row r="102" spans="17:21">
      <c r="Q102"/>
      <c r="R102"/>
      <c r="S102"/>
      <c r="T102"/>
      <c r="U102"/>
    </row>
    <row r="103" spans="17:21">
      <c r="Q103"/>
      <c r="R103"/>
      <c r="S103"/>
      <c r="T103"/>
      <c r="U103"/>
    </row>
    <row r="104" spans="17:21">
      <c r="Q104"/>
      <c r="R104"/>
      <c r="S104"/>
      <c r="T104"/>
      <c r="U104"/>
    </row>
    <row r="105" spans="17:21">
      <c r="Q105"/>
      <c r="R105"/>
      <c r="S105"/>
      <c r="T105"/>
      <c r="U105"/>
    </row>
    <row r="106" spans="17:21">
      <c r="Q106"/>
      <c r="R106"/>
      <c r="S106"/>
      <c r="T106"/>
      <c r="U106"/>
    </row>
    <row r="107" spans="17:21">
      <c r="Q107"/>
      <c r="R107"/>
      <c r="S107"/>
      <c r="T107"/>
      <c r="U107"/>
    </row>
    <row r="108" spans="17:21">
      <c r="Q108"/>
      <c r="R108"/>
      <c r="S108"/>
      <c r="T108"/>
      <c r="U108"/>
    </row>
    <row r="109" spans="17:21">
      <c r="Q109"/>
      <c r="R109"/>
      <c r="S109"/>
      <c r="T109"/>
      <c r="U109"/>
    </row>
    <row r="110" spans="17:21">
      <c r="Q110"/>
      <c r="R110"/>
      <c r="S110"/>
      <c r="T110"/>
      <c r="U110"/>
    </row>
    <row r="111" spans="17:21">
      <c r="Q111"/>
      <c r="R111"/>
      <c r="S111"/>
      <c r="T111"/>
      <c r="U111"/>
    </row>
    <row r="112" spans="17:21">
      <c r="Q112"/>
      <c r="R112"/>
      <c r="S112"/>
      <c r="T112"/>
      <c r="U112"/>
    </row>
    <row r="113" spans="17:21">
      <c r="Q113"/>
      <c r="R113"/>
      <c r="S113"/>
      <c r="T113"/>
      <c r="U113"/>
    </row>
    <row r="114" spans="17:21">
      <c r="Q114"/>
      <c r="R114"/>
      <c r="S114"/>
      <c r="T114"/>
      <c r="U114"/>
    </row>
    <row r="115" spans="17:21">
      <c r="Q115"/>
      <c r="R115"/>
      <c r="S115"/>
      <c r="T115"/>
      <c r="U115"/>
    </row>
    <row r="116" spans="17:21">
      <c r="Q116"/>
      <c r="R116"/>
      <c r="S116"/>
      <c r="T116"/>
      <c r="U116"/>
    </row>
    <row r="117" spans="17:21">
      <c r="Q117"/>
      <c r="R117"/>
      <c r="S117"/>
      <c r="T117"/>
      <c r="U117"/>
    </row>
    <row r="118" spans="17:21">
      <c r="Q118"/>
      <c r="R118"/>
      <c r="S118"/>
      <c r="T118"/>
      <c r="U118"/>
    </row>
    <row r="119" spans="17:21">
      <c r="Q119"/>
      <c r="R119"/>
      <c r="S119"/>
      <c r="T119"/>
      <c r="U119"/>
    </row>
    <row r="120" spans="17:21">
      <c r="Q120"/>
      <c r="R120"/>
      <c r="S120"/>
      <c r="T120"/>
      <c r="U120"/>
    </row>
    <row r="121" spans="17:21">
      <c r="Q121"/>
      <c r="R121"/>
      <c r="S121"/>
      <c r="T121"/>
      <c r="U121"/>
    </row>
    <row r="122" spans="17:21">
      <c r="Q122"/>
      <c r="R122"/>
      <c r="S122"/>
      <c r="T122"/>
      <c r="U122"/>
    </row>
    <row r="123" spans="17:21">
      <c r="Q123"/>
      <c r="R123"/>
      <c r="S123"/>
      <c r="T123"/>
      <c r="U123"/>
    </row>
    <row r="124" spans="17:21">
      <c r="Q124"/>
      <c r="R124"/>
      <c r="S124"/>
      <c r="T124"/>
      <c r="U124"/>
    </row>
    <row r="125" spans="17:21">
      <c r="Q125"/>
      <c r="R125"/>
      <c r="S125"/>
      <c r="T125"/>
      <c r="U125"/>
    </row>
    <row r="126" spans="17:21">
      <c r="Q126"/>
      <c r="R126"/>
      <c r="S126"/>
      <c r="T126"/>
      <c r="U126"/>
    </row>
    <row r="127" spans="17:21">
      <c r="Q127"/>
      <c r="R127"/>
      <c r="S127"/>
      <c r="T127"/>
      <c r="U127"/>
    </row>
    <row r="128" spans="17:21">
      <c r="Q128"/>
      <c r="R128"/>
      <c r="S128"/>
      <c r="T128"/>
      <c r="U128"/>
    </row>
    <row r="129" spans="17:21">
      <c r="Q129"/>
      <c r="R129"/>
      <c r="S129"/>
      <c r="T129"/>
      <c r="U129"/>
    </row>
    <row r="130" spans="17:21">
      <c r="Q130"/>
      <c r="R130"/>
      <c r="S130"/>
      <c r="T130"/>
      <c r="U130"/>
    </row>
    <row r="131" spans="17:21">
      <c r="Q131"/>
      <c r="R131"/>
      <c r="S131"/>
      <c r="T131"/>
      <c r="U131"/>
    </row>
    <row r="132" spans="17:21">
      <c r="Q132"/>
      <c r="R132"/>
      <c r="S132"/>
      <c r="T132"/>
      <c r="U132"/>
    </row>
    <row r="133" spans="17:21">
      <c r="Q133"/>
      <c r="R133"/>
      <c r="S133"/>
      <c r="T133"/>
      <c r="U133"/>
    </row>
    <row r="134" spans="17:21">
      <c r="Q134"/>
      <c r="R134"/>
      <c r="S134"/>
      <c r="T134"/>
      <c r="U134"/>
    </row>
    <row r="135" spans="17:21">
      <c r="Q135"/>
      <c r="R135"/>
      <c r="S135"/>
      <c r="T135"/>
      <c r="U135"/>
    </row>
    <row r="136" spans="17:21">
      <c r="Q136"/>
      <c r="R136"/>
      <c r="S136"/>
      <c r="T136"/>
      <c r="U136"/>
    </row>
    <row r="137" spans="17:21">
      <c r="Q137"/>
      <c r="R137"/>
      <c r="S137"/>
      <c r="T137"/>
      <c r="U137"/>
    </row>
    <row r="138" spans="17:21">
      <c r="Q138"/>
      <c r="R138"/>
      <c r="S138"/>
      <c r="T138"/>
      <c r="U138"/>
    </row>
    <row r="139" spans="17:21">
      <c r="Q139"/>
      <c r="R139"/>
      <c r="S139"/>
      <c r="T139"/>
      <c r="U139"/>
    </row>
    <row r="140" spans="17:21">
      <c r="Q140"/>
      <c r="R140"/>
      <c r="S140"/>
      <c r="T140"/>
      <c r="U140"/>
    </row>
    <row r="141" spans="17:21">
      <c r="Q141"/>
      <c r="R141"/>
      <c r="S141"/>
      <c r="T141"/>
      <c r="U141"/>
    </row>
    <row r="142" spans="17:21">
      <c r="Q142"/>
      <c r="R142"/>
      <c r="S142"/>
      <c r="T142"/>
      <c r="U142"/>
    </row>
    <row r="143" spans="17:21">
      <c r="Q143"/>
      <c r="R143"/>
      <c r="S143"/>
      <c r="T143"/>
      <c r="U143"/>
    </row>
    <row r="144" spans="17:21">
      <c r="Q144"/>
      <c r="R144"/>
      <c r="S144"/>
      <c r="T144"/>
      <c r="U144"/>
    </row>
    <row r="145" spans="17:21">
      <c r="Q145"/>
      <c r="R145"/>
      <c r="S145"/>
      <c r="T145"/>
      <c r="U145"/>
    </row>
    <row r="146" spans="17:21">
      <c r="Q146"/>
      <c r="R146"/>
      <c r="S146"/>
      <c r="T146"/>
      <c r="U146"/>
    </row>
    <row r="147" spans="17:21">
      <c r="Q147"/>
      <c r="R147"/>
      <c r="S147"/>
      <c r="T147"/>
      <c r="U147"/>
    </row>
    <row r="148" spans="17:21">
      <c r="Q148"/>
      <c r="R148"/>
      <c r="S148"/>
      <c r="T148"/>
      <c r="U148"/>
    </row>
    <row r="149" spans="17:21">
      <c r="Q149"/>
      <c r="R149"/>
      <c r="S149"/>
      <c r="T149"/>
      <c r="U149"/>
    </row>
    <row r="150" spans="17:21">
      <c r="Q150"/>
      <c r="R150"/>
      <c r="S150"/>
      <c r="T150"/>
      <c r="U150"/>
    </row>
    <row r="151" spans="17:21">
      <c r="Q151"/>
      <c r="R151"/>
      <c r="S151"/>
      <c r="T151"/>
      <c r="U151"/>
    </row>
    <row r="152" spans="17:21">
      <c r="Q152"/>
      <c r="R152"/>
      <c r="S152"/>
      <c r="T152"/>
      <c r="U152"/>
    </row>
    <row r="153" spans="17:21">
      <c r="Q153"/>
      <c r="R153"/>
      <c r="S153"/>
      <c r="T153"/>
      <c r="U153"/>
    </row>
    <row r="154" spans="17:21">
      <c r="Q154"/>
      <c r="R154"/>
      <c r="S154"/>
      <c r="T154"/>
      <c r="U154"/>
    </row>
    <row r="155" spans="17:21">
      <c r="Q155"/>
      <c r="R155"/>
      <c r="S155"/>
      <c r="T155"/>
      <c r="U155"/>
    </row>
    <row r="156" spans="17:21">
      <c r="Q156"/>
      <c r="R156"/>
      <c r="S156"/>
      <c r="T156"/>
      <c r="U156"/>
    </row>
    <row r="157" spans="17:21">
      <c r="Q157"/>
      <c r="R157"/>
      <c r="S157"/>
      <c r="T157"/>
      <c r="U157"/>
    </row>
    <row r="158" spans="17:21">
      <c r="Q158"/>
      <c r="R158"/>
      <c r="S158"/>
      <c r="T158"/>
      <c r="U158"/>
    </row>
    <row r="159" spans="17:21">
      <c r="Q159"/>
      <c r="R159"/>
      <c r="S159"/>
      <c r="T159"/>
      <c r="U159"/>
    </row>
    <row r="160" spans="17:21">
      <c r="Q160"/>
      <c r="R160"/>
      <c r="S160"/>
      <c r="T160"/>
      <c r="U160"/>
    </row>
    <row r="161" spans="17:21">
      <c r="Q161"/>
      <c r="R161"/>
      <c r="S161"/>
      <c r="T161"/>
      <c r="U161"/>
    </row>
    <row r="162" spans="17:21">
      <c r="Q162"/>
      <c r="R162"/>
      <c r="S162"/>
      <c r="T162"/>
      <c r="U162"/>
    </row>
    <row r="163" spans="17:21">
      <c r="Q163"/>
      <c r="R163"/>
      <c r="S163"/>
      <c r="T163"/>
      <c r="U163"/>
    </row>
    <row r="164" spans="17:21">
      <c r="Q164"/>
      <c r="R164"/>
      <c r="S164"/>
      <c r="T164"/>
      <c r="U164"/>
    </row>
    <row r="165" spans="17:21">
      <c r="Q165"/>
      <c r="R165"/>
      <c r="S165"/>
      <c r="T165"/>
      <c r="U165"/>
    </row>
    <row r="166" spans="17:21">
      <c r="Q166"/>
      <c r="R166"/>
      <c r="S166"/>
      <c r="T166"/>
      <c r="U166"/>
    </row>
    <row r="167" spans="17:21">
      <c r="Q167"/>
      <c r="R167"/>
      <c r="S167"/>
      <c r="T167"/>
      <c r="U167"/>
    </row>
    <row r="168" spans="17:21">
      <c r="Q168"/>
      <c r="R168"/>
      <c r="S168"/>
      <c r="T168"/>
      <c r="U168"/>
    </row>
    <row r="169" spans="17:21">
      <c r="Q169"/>
      <c r="R169"/>
      <c r="S169"/>
      <c r="T169"/>
      <c r="U169"/>
    </row>
    <row r="170" spans="17:21">
      <c r="Q170"/>
      <c r="R170"/>
      <c r="S170"/>
      <c r="T170"/>
      <c r="U170"/>
    </row>
    <row r="171" spans="17:21">
      <c r="Q171"/>
      <c r="R171"/>
      <c r="S171"/>
      <c r="T171"/>
      <c r="U171"/>
    </row>
    <row r="172" spans="17:21">
      <c r="Q172"/>
      <c r="R172"/>
      <c r="S172"/>
      <c r="T172"/>
      <c r="U172"/>
    </row>
    <row r="173" spans="17:21">
      <c r="Q173"/>
      <c r="R173"/>
      <c r="S173"/>
      <c r="T173"/>
      <c r="U173"/>
    </row>
    <row r="174" spans="17:21">
      <c r="Q174"/>
      <c r="R174"/>
      <c r="S174"/>
      <c r="T174"/>
      <c r="U174"/>
    </row>
    <row r="175" spans="17:21">
      <c r="Q175"/>
      <c r="R175"/>
      <c r="S175"/>
      <c r="T175"/>
      <c r="U175"/>
    </row>
    <row r="176" spans="17:21">
      <c r="Q176"/>
      <c r="R176"/>
      <c r="S176"/>
      <c r="T176"/>
      <c r="U176"/>
    </row>
    <row r="177" spans="17:21">
      <c r="Q177"/>
      <c r="R177"/>
      <c r="S177"/>
      <c r="T177"/>
      <c r="U177"/>
    </row>
    <row r="178" spans="17:21">
      <c r="Q178"/>
      <c r="R178"/>
      <c r="S178"/>
      <c r="T178"/>
      <c r="U178"/>
    </row>
    <row r="179" spans="17:21">
      <c r="Q179"/>
      <c r="R179"/>
      <c r="S179"/>
      <c r="T179"/>
      <c r="U179"/>
    </row>
    <row r="180" spans="17:21">
      <c r="Q180"/>
      <c r="R180"/>
      <c r="S180"/>
      <c r="T180"/>
      <c r="U180"/>
    </row>
    <row r="181" spans="17:21">
      <c r="Q181"/>
      <c r="R181"/>
      <c r="S181"/>
      <c r="T181"/>
      <c r="U181"/>
    </row>
    <row r="182" spans="17:21">
      <c r="Q182"/>
      <c r="R182"/>
      <c r="S182"/>
      <c r="T182"/>
      <c r="U182"/>
    </row>
    <row r="183" spans="17:21">
      <c r="Q183"/>
      <c r="R183"/>
      <c r="S183"/>
      <c r="T183"/>
      <c r="U183"/>
    </row>
    <row r="184" spans="17:21">
      <c r="Q184"/>
      <c r="R184"/>
      <c r="S184"/>
      <c r="T184"/>
      <c r="U184"/>
    </row>
    <row r="185" spans="17:21">
      <c r="Q185"/>
      <c r="R185"/>
      <c r="S185"/>
      <c r="T185"/>
      <c r="U185"/>
    </row>
    <row r="186" spans="17:21">
      <c r="Q186"/>
      <c r="R186"/>
      <c r="S186"/>
      <c r="T186"/>
      <c r="U186"/>
    </row>
    <row r="187" spans="17:21">
      <c r="Q187"/>
      <c r="R187"/>
      <c r="S187"/>
      <c r="T187"/>
      <c r="U187"/>
    </row>
    <row r="188" spans="17:21">
      <c r="Q188"/>
      <c r="R188"/>
      <c r="S188"/>
      <c r="T188"/>
      <c r="U188"/>
    </row>
    <row r="189" spans="17:21">
      <c r="Q189"/>
      <c r="R189"/>
      <c r="S189"/>
      <c r="T189"/>
      <c r="U189"/>
    </row>
    <row r="190" spans="17:21">
      <c r="Q190"/>
      <c r="R190"/>
      <c r="S190"/>
      <c r="T190"/>
      <c r="U190"/>
    </row>
    <row r="191" spans="17:21">
      <c r="Q191"/>
      <c r="R191"/>
      <c r="S191"/>
      <c r="T191"/>
      <c r="U191"/>
    </row>
    <row r="192" spans="17:21">
      <c r="Q192"/>
      <c r="R192"/>
      <c r="S192"/>
      <c r="T192"/>
      <c r="U192"/>
    </row>
    <row r="193" spans="17:21">
      <c r="Q193"/>
      <c r="R193"/>
      <c r="S193"/>
      <c r="T193"/>
      <c r="U193"/>
    </row>
    <row r="194" spans="17:21">
      <c r="Q194"/>
      <c r="R194"/>
      <c r="S194"/>
      <c r="T194"/>
      <c r="U194"/>
    </row>
    <row r="195" spans="17:21">
      <c r="Q195"/>
      <c r="R195"/>
      <c r="S195"/>
      <c r="T195"/>
      <c r="U195"/>
    </row>
    <row r="196" spans="17:21">
      <c r="Q196"/>
      <c r="R196"/>
      <c r="S196"/>
      <c r="T196"/>
      <c r="U196"/>
    </row>
    <row r="197" spans="17:21">
      <c r="Q197"/>
      <c r="R197"/>
      <c r="S197"/>
      <c r="T197"/>
      <c r="U197"/>
    </row>
    <row r="198" spans="17:21">
      <c r="Q198"/>
      <c r="R198"/>
      <c r="S198"/>
      <c r="T198"/>
      <c r="U198"/>
    </row>
    <row r="199" spans="17:21">
      <c r="Q199"/>
      <c r="R199"/>
      <c r="S199"/>
      <c r="T199"/>
      <c r="U199"/>
    </row>
    <row r="200" spans="17:21">
      <c r="Q200"/>
      <c r="R200"/>
      <c r="S200"/>
      <c r="T200"/>
      <c r="U200"/>
    </row>
    <row r="201" spans="17:21">
      <c r="Q201"/>
      <c r="R201"/>
      <c r="S201"/>
      <c r="T201"/>
      <c r="U201"/>
    </row>
    <row r="202" spans="17:21">
      <c r="Q202"/>
      <c r="R202"/>
      <c r="S202"/>
      <c r="T202"/>
      <c r="U202"/>
    </row>
    <row r="203" spans="17:21">
      <c r="Q203"/>
      <c r="R203"/>
      <c r="S203"/>
      <c r="T203"/>
      <c r="U203"/>
    </row>
    <row r="204" spans="17:21">
      <c r="Q204"/>
      <c r="R204"/>
      <c r="S204"/>
      <c r="T204"/>
      <c r="U204"/>
    </row>
    <row r="205" spans="17:21">
      <c r="Q205"/>
      <c r="R205"/>
      <c r="S205"/>
      <c r="T205"/>
      <c r="U205"/>
    </row>
    <row r="206" spans="17:21">
      <c r="Q206"/>
      <c r="R206"/>
      <c r="S206"/>
      <c r="T206"/>
      <c r="U206"/>
    </row>
    <row r="207" spans="17:21">
      <c r="Q207"/>
      <c r="R207"/>
      <c r="S207"/>
      <c r="T207"/>
      <c r="U207"/>
    </row>
    <row r="208" spans="17:21">
      <c r="Q208"/>
      <c r="R208"/>
      <c r="S208"/>
      <c r="T208"/>
      <c r="U208"/>
    </row>
    <row r="209" spans="17:21">
      <c r="Q209"/>
      <c r="R209"/>
      <c r="S209"/>
      <c r="T209"/>
      <c r="U209"/>
    </row>
    <row r="213" spans="17:21">
      <c r="Q213"/>
      <c r="R213"/>
      <c r="S213"/>
      <c r="T213"/>
      <c r="U213"/>
    </row>
    <row r="214" spans="17:21">
      <c r="Q214"/>
      <c r="R214"/>
      <c r="S214"/>
      <c r="T214"/>
      <c r="U214"/>
    </row>
    <row r="215" spans="17:21">
      <c r="Q215"/>
      <c r="R215"/>
      <c r="S215"/>
      <c r="T215"/>
      <c r="U215"/>
    </row>
    <row r="255" spans="17:21">
      <c r="Q255"/>
      <c r="R255"/>
      <c r="S255"/>
      <c r="T255"/>
      <c r="U255"/>
    </row>
    <row r="256" spans="17:21">
      <c r="Q256"/>
      <c r="R256"/>
      <c r="S256"/>
      <c r="T256"/>
      <c r="U256"/>
    </row>
    <row r="257" spans="17:21">
      <c r="Q257"/>
      <c r="R257"/>
      <c r="S257"/>
      <c r="T257"/>
      <c r="U257"/>
    </row>
    <row r="258" spans="17:21">
      <c r="Q258"/>
      <c r="R258"/>
      <c r="S258"/>
      <c r="T258"/>
      <c r="U258"/>
    </row>
    <row r="259" spans="17:21">
      <c r="Q259"/>
      <c r="R259"/>
      <c r="S259"/>
      <c r="T259"/>
      <c r="U259"/>
    </row>
    <row r="260" spans="17:21">
      <c r="Q260"/>
      <c r="R260"/>
      <c r="S260"/>
      <c r="T260"/>
      <c r="U260"/>
    </row>
    <row r="261" spans="17:21">
      <c r="Q261"/>
      <c r="R261"/>
      <c r="S261"/>
      <c r="T261"/>
      <c r="U261"/>
    </row>
    <row r="262" spans="17:21">
      <c r="Q262"/>
      <c r="R262"/>
      <c r="S262"/>
      <c r="T262"/>
      <c r="U262"/>
    </row>
    <row r="263" spans="17:21">
      <c r="Q263"/>
      <c r="R263"/>
      <c r="S263"/>
      <c r="T263"/>
      <c r="U263"/>
    </row>
    <row r="264" spans="17:21">
      <c r="Q264"/>
      <c r="R264"/>
      <c r="S264"/>
      <c r="T264"/>
      <c r="U264"/>
    </row>
    <row r="265" spans="17:21">
      <c r="Q265"/>
      <c r="R265"/>
      <c r="S265"/>
      <c r="T265"/>
      <c r="U265"/>
    </row>
    <row r="266" spans="17:21">
      <c r="Q266"/>
      <c r="R266"/>
      <c r="S266"/>
      <c r="T266"/>
      <c r="U266"/>
    </row>
    <row r="267" spans="17:21">
      <c r="Q267"/>
      <c r="R267"/>
      <c r="S267"/>
      <c r="T267"/>
      <c r="U267"/>
    </row>
    <row r="268" spans="17:21">
      <c r="Q268"/>
      <c r="R268"/>
      <c r="S268"/>
      <c r="T268"/>
      <c r="U268"/>
    </row>
    <row r="269" spans="17:21">
      <c r="Q269"/>
      <c r="R269"/>
      <c r="S269"/>
      <c r="T269"/>
      <c r="U269"/>
    </row>
    <row r="270" spans="17:21">
      <c r="Q270"/>
      <c r="R270"/>
      <c r="S270"/>
      <c r="T270"/>
      <c r="U270"/>
    </row>
    <row r="271" spans="17:21">
      <c r="Q271"/>
      <c r="R271"/>
      <c r="S271"/>
      <c r="T271"/>
      <c r="U271"/>
    </row>
    <row r="272" spans="17:21">
      <c r="Q272"/>
      <c r="R272"/>
      <c r="S272"/>
      <c r="T272"/>
      <c r="U272"/>
    </row>
    <row r="273" spans="17:21">
      <c r="Q273"/>
      <c r="R273"/>
      <c r="S273"/>
      <c r="T273"/>
      <c r="U273"/>
    </row>
    <row r="274" spans="17:21">
      <c r="Q274"/>
      <c r="R274"/>
      <c r="S274"/>
      <c r="T274"/>
      <c r="U274"/>
    </row>
    <row r="275" spans="17:21">
      <c r="Q275"/>
      <c r="R275"/>
      <c r="S275"/>
      <c r="T275"/>
      <c r="U275"/>
    </row>
    <row r="276" spans="17:21">
      <c r="Q276"/>
      <c r="R276"/>
      <c r="S276"/>
      <c r="T276"/>
      <c r="U276"/>
    </row>
    <row r="277" spans="17:21">
      <c r="Q277"/>
      <c r="R277"/>
      <c r="S277"/>
      <c r="T277"/>
      <c r="U277"/>
    </row>
    <row r="278" spans="17:21">
      <c r="Q278"/>
      <c r="R278"/>
      <c r="S278"/>
      <c r="T278"/>
      <c r="U278"/>
    </row>
    <row r="279" spans="17:21">
      <c r="Q279"/>
      <c r="R279"/>
      <c r="S279"/>
      <c r="T279"/>
      <c r="U279"/>
    </row>
    <row r="280" spans="17:21">
      <c r="Q280"/>
      <c r="R280"/>
      <c r="S280"/>
      <c r="T280"/>
      <c r="U280"/>
    </row>
    <row r="281" spans="17:21">
      <c r="Q281"/>
      <c r="R281"/>
      <c r="S281"/>
      <c r="T281"/>
      <c r="U281"/>
    </row>
    <row r="282" spans="17:21">
      <c r="Q282"/>
      <c r="R282"/>
      <c r="S282"/>
      <c r="T282"/>
      <c r="U282"/>
    </row>
    <row r="283" spans="17:21">
      <c r="Q283"/>
      <c r="R283"/>
      <c r="S283"/>
      <c r="T283"/>
      <c r="U283"/>
    </row>
    <row r="284" spans="17:21">
      <c r="Q284"/>
      <c r="R284"/>
      <c r="S284"/>
      <c r="T284"/>
      <c r="U284"/>
    </row>
    <row r="285" spans="17:21">
      <c r="Q285"/>
      <c r="R285"/>
      <c r="S285"/>
      <c r="T285"/>
      <c r="U285"/>
    </row>
    <row r="286" spans="17:21">
      <c r="Q286"/>
      <c r="R286"/>
      <c r="S286"/>
      <c r="T286"/>
      <c r="U286"/>
    </row>
    <row r="287" spans="17:21">
      <c r="Q287"/>
      <c r="R287"/>
      <c r="S287"/>
      <c r="T287"/>
      <c r="U287"/>
    </row>
    <row r="288" spans="17:21">
      <c r="Q288"/>
      <c r="R288"/>
      <c r="S288"/>
      <c r="T288"/>
      <c r="U288"/>
    </row>
    <row r="289" spans="17:21">
      <c r="Q289"/>
      <c r="R289"/>
      <c r="S289"/>
      <c r="T289"/>
      <c r="U289"/>
    </row>
    <row r="290" spans="17:21">
      <c r="Q290"/>
      <c r="R290"/>
      <c r="S290"/>
      <c r="T290"/>
      <c r="U290"/>
    </row>
    <row r="318" spans="17:21">
      <c r="Q318"/>
      <c r="R318"/>
      <c r="S318"/>
      <c r="T318"/>
      <c r="U318"/>
    </row>
    <row r="319" spans="17:21">
      <c r="Q319"/>
      <c r="R319"/>
      <c r="S319"/>
      <c r="T319"/>
      <c r="U319"/>
    </row>
    <row r="320" spans="17:21">
      <c r="Q320"/>
      <c r="R320"/>
      <c r="S320"/>
      <c r="T320"/>
      <c r="U320"/>
    </row>
    <row r="321" spans="17:21">
      <c r="Q321"/>
      <c r="R321"/>
      <c r="S321"/>
      <c r="T321"/>
      <c r="U321"/>
    </row>
    <row r="322" spans="17:21">
      <c r="Q322"/>
      <c r="R322"/>
      <c r="S322"/>
      <c r="T322"/>
      <c r="U322"/>
    </row>
    <row r="323" spans="17:21">
      <c r="Q323"/>
      <c r="R323"/>
      <c r="S323"/>
      <c r="T323"/>
      <c r="U323"/>
    </row>
    <row r="324" spans="17:21">
      <c r="Q324"/>
      <c r="R324"/>
      <c r="S324"/>
      <c r="T324"/>
      <c r="U324"/>
    </row>
    <row r="325" spans="17:21">
      <c r="Q325"/>
      <c r="R325"/>
      <c r="S325"/>
      <c r="T325"/>
      <c r="U325"/>
    </row>
    <row r="326" spans="17:21">
      <c r="Q326"/>
      <c r="R326"/>
      <c r="S326"/>
      <c r="T326"/>
      <c r="U326"/>
    </row>
    <row r="327" spans="17:21">
      <c r="Q327"/>
      <c r="R327"/>
      <c r="S327"/>
      <c r="T327"/>
      <c r="U327"/>
    </row>
    <row r="328" spans="17:21">
      <c r="Q328"/>
      <c r="R328"/>
      <c r="S328"/>
      <c r="T328"/>
      <c r="U328"/>
    </row>
    <row r="329" spans="17:21">
      <c r="Q329"/>
      <c r="R329"/>
      <c r="S329"/>
      <c r="T329"/>
      <c r="U329"/>
    </row>
    <row r="330" spans="17:21">
      <c r="Q330"/>
      <c r="R330"/>
      <c r="S330"/>
      <c r="T330"/>
      <c r="U330"/>
    </row>
    <row r="331" spans="17:21">
      <c r="Q331"/>
      <c r="R331"/>
      <c r="S331"/>
      <c r="T331"/>
      <c r="U331"/>
    </row>
    <row r="332" spans="17:21">
      <c r="Q332"/>
      <c r="R332"/>
      <c r="S332"/>
      <c r="T332"/>
      <c r="U332"/>
    </row>
    <row r="333" spans="17:21">
      <c r="Q333"/>
      <c r="R333"/>
      <c r="S333"/>
      <c r="T333"/>
      <c r="U333"/>
    </row>
    <row r="334" spans="17:21">
      <c r="Q334"/>
      <c r="R334"/>
      <c r="S334"/>
      <c r="T334"/>
      <c r="U334"/>
    </row>
    <row r="335" spans="17:21">
      <c r="Q335"/>
      <c r="R335"/>
      <c r="S335"/>
      <c r="T335"/>
      <c r="U335"/>
    </row>
    <row r="336" spans="17:21">
      <c r="Q336"/>
      <c r="R336"/>
      <c r="S336"/>
      <c r="T336"/>
      <c r="U336"/>
    </row>
    <row r="337" spans="17:21">
      <c r="Q337"/>
      <c r="R337"/>
      <c r="S337"/>
      <c r="T337"/>
      <c r="U337"/>
    </row>
    <row r="338" spans="17:21">
      <c r="Q338"/>
      <c r="R338"/>
      <c r="S338"/>
      <c r="T338"/>
      <c r="U338"/>
    </row>
    <row r="339" spans="17:21">
      <c r="Q339"/>
      <c r="R339"/>
      <c r="S339"/>
      <c r="T339"/>
      <c r="U339"/>
    </row>
    <row r="340" spans="17:21">
      <c r="Q340"/>
      <c r="R340"/>
      <c r="S340"/>
      <c r="T340"/>
      <c r="U340"/>
    </row>
    <row r="341" spans="17:21">
      <c r="Q341"/>
      <c r="R341"/>
      <c r="S341"/>
      <c r="T341"/>
      <c r="U341"/>
    </row>
    <row r="342" spans="17:21">
      <c r="Q342"/>
      <c r="R342"/>
      <c r="S342"/>
      <c r="T342"/>
      <c r="U342"/>
    </row>
    <row r="343" spans="17:21">
      <c r="Q343"/>
      <c r="R343"/>
      <c r="S343"/>
      <c r="T343"/>
      <c r="U343"/>
    </row>
    <row r="344" spans="17:21">
      <c r="Q344"/>
      <c r="R344"/>
      <c r="S344"/>
      <c r="T344"/>
      <c r="U344"/>
    </row>
    <row r="345" spans="17:21">
      <c r="Q345"/>
      <c r="R345"/>
      <c r="S345"/>
      <c r="T345"/>
      <c r="U345"/>
    </row>
    <row r="346" spans="17:21">
      <c r="Q346"/>
      <c r="R346"/>
      <c r="S346"/>
      <c r="T346"/>
      <c r="U346"/>
    </row>
    <row r="347" spans="17:21">
      <c r="Q347"/>
      <c r="R347"/>
      <c r="S347"/>
      <c r="T347"/>
      <c r="U347"/>
    </row>
    <row r="348" spans="17:21">
      <c r="Q348"/>
      <c r="R348"/>
      <c r="S348"/>
      <c r="T348"/>
      <c r="U348"/>
    </row>
    <row r="349" spans="17:21">
      <c r="Q349"/>
      <c r="R349"/>
      <c r="S349"/>
      <c r="T349"/>
      <c r="U349"/>
    </row>
    <row r="350" spans="17:21">
      <c r="Q350"/>
      <c r="R350"/>
      <c r="S350"/>
      <c r="T350"/>
      <c r="U350"/>
    </row>
    <row r="351" spans="17:21">
      <c r="Q351"/>
      <c r="R351"/>
      <c r="S351"/>
      <c r="T351"/>
      <c r="U351"/>
    </row>
    <row r="352" spans="17:21">
      <c r="Q352"/>
      <c r="R352"/>
      <c r="S352"/>
      <c r="T352"/>
      <c r="U352"/>
    </row>
    <row r="353" spans="17:21">
      <c r="Q353"/>
      <c r="R353"/>
      <c r="S353"/>
      <c r="T353"/>
      <c r="U353"/>
    </row>
    <row r="354" spans="17:21">
      <c r="Q354"/>
      <c r="R354"/>
      <c r="S354"/>
      <c r="T354"/>
      <c r="U354"/>
    </row>
    <row r="355" spans="17:21">
      <c r="Q355"/>
      <c r="R355"/>
      <c r="S355"/>
      <c r="T355"/>
      <c r="U355"/>
    </row>
    <row r="356" spans="17:21">
      <c r="Q356"/>
      <c r="R356"/>
      <c r="S356"/>
      <c r="T356"/>
      <c r="U356"/>
    </row>
    <row r="357" spans="17:21">
      <c r="Q357"/>
      <c r="R357"/>
      <c r="S357"/>
      <c r="T357"/>
      <c r="U357"/>
    </row>
    <row r="358" spans="17:21">
      <c r="Q358"/>
      <c r="R358"/>
      <c r="S358"/>
      <c r="T358"/>
      <c r="U358"/>
    </row>
    <row r="359" spans="17:21">
      <c r="Q359"/>
      <c r="R359"/>
      <c r="S359"/>
      <c r="T359"/>
      <c r="U359"/>
    </row>
    <row r="360" spans="17:21">
      <c r="Q360"/>
      <c r="R360"/>
      <c r="S360"/>
      <c r="T360"/>
      <c r="U360"/>
    </row>
    <row r="361" spans="17:21">
      <c r="Q361"/>
      <c r="R361"/>
      <c r="S361"/>
      <c r="T361"/>
      <c r="U361"/>
    </row>
    <row r="362" spans="17:21">
      <c r="Q362"/>
      <c r="R362"/>
      <c r="S362"/>
      <c r="T362"/>
      <c r="U362"/>
    </row>
    <row r="363" spans="17:21">
      <c r="Q363"/>
      <c r="R363"/>
      <c r="S363"/>
      <c r="T363"/>
      <c r="U363"/>
    </row>
    <row r="364" spans="17:21">
      <c r="Q364"/>
      <c r="R364"/>
      <c r="S364"/>
      <c r="T364"/>
      <c r="U364"/>
    </row>
    <row r="365" spans="17:21">
      <c r="Q365"/>
      <c r="R365"/>
      <c r="S365"/>
      <c r="T365"/>
      <c r="U365"/>
    </row>
    <row r="366" spans="17:21">
      <c r="Q366"/>
      <c r="R366"/>
      <c r="S366"/>
      <c r="T366"/>
      <c r="U366"/>
    </row>
    <row r="367" spans="17:21">
      <c r="Q367"/>
      <c r="R367"/>
      <c r="S367"/>
      <c r="T367"/>
      <c r="U367"/>
    </row>
    <row r="368" spans="17:21">
      <c r="Q368"/>
      <c r="R368"/>
      <c r="S368"/>
      <c r="T368"/>
      <c r="U368"/>
    </row>
    <row r="369" spans="17:21">
      <c r="Q369"/>
      <c r="R369"/>
      <c r="S369"/>
      <c r="T369"/>
      <c r="U369"/>
    </row>
    <row r="370" spans="17:21">
      <c r="Q370"/>
      <c r="R370"/>
      <c r="S370"/>
      <c r="T370"/>
      <c r="U370"/>
    </row>
    <row r="371" spans="17:21">
      <c r="Q371"/>
      <c r="R371"/>
      <c r="S371"/>
      <c r="T371"/>
      <c r="U371"/>
    </row>
    <row r="372" spans="17:21">
      <c r="Q372"/>
      <c r="R372"/>
      <c r="S372"/>
      <c r="T372"/>
      <c r="U372"/>
    </row>
    <row r="373" spans="17:21">
      <c r="Q373"/>
      <c r="R373"/>
      <c r="S373"/>
      <c r="T373"/>
      <c r="U373"/>
    </row>
    <row r="374" spans="17:21">
      <c r="Q374"/>
      <c r="R374"/>
      <c r="S374"/>
      <c r="T374"/>
      <c r="U374"/>
    </row>
    <row r="375" spans="17:21">
      <c r="Q375"/>
      <c r="R375"/>
      <c r="S375"/>
      <c r="T375"/>
      <c r="U375"/>
    </row>
    <row r="376" spans="17:21">
      <c r="Q376"/>
      <c r="R376"/>
      <c r="S376"/>
      <c r="T376"/>
      <c r="U376"/>
    </row>
    <row r="377" spans="17:21">
      <c r="Q377"/>
      <c r="R377"/>
      <c r="S377"/>
      <c r="T377"/>
      <c r="U377"/>
    </row>
    <row r="378" spans="17:21">
      <c r="Q378"/>
      <c r="R378"/>
      <c r="S378"/>
      <c r="T378"/>
      <c r="U378"/>
    </row>
    <row r="379" spans="17:21">
      <c r="Q379"/>
      <c r="R379"/>
      <c r="S379"/>
      <c r="T379"/>
      <c r="U379"/>
    </row>
    <row r="380" spans="17:21">
      <c r="Q380"/>
      <c r="R380"/>
      <c r="S380"/>
      <c r="T380"/>
      <c r="U380"/>
    </row>
    <row r="381" spans="17:21">
      <c r="Q381"/>
      <c r="R381"/>
      <c r="S381"/>
      <c r="T381"/>
      <c r="U381"/>
    </row>
    <row r="382" spans="17:21">
      <c r="Q382"/>
      <c r="R382"/>
      <c r="S382"/>
      <c r="T382"/>
      <c r="U382"/>
    </row>
    <row r="383" spans="17:21">
      <c r="Q383"/>
      <c r="R383"/>
      <c r="S383"/>
      <c r="T383"/>
      <c r="U383"/>
    </row>
    <row r="384" spans="17:21">
      <c r="Q384"/>
      <c r="R384"/>
      <c r="S384"/>
      <c r="T384"/>
      <c r="U384"/>
    </row>
    <row r="385" spans="17:21">
      <c r="Q385"/>
      <c r="R385"/>
      <c r="S385"/>
      <c r="T385"/>
      <c r="U385"/>
    </row>
    <row r="386" spans="17:21">
      <c r="Q386"/>
      <c r="R386"/>
      <c r="S386"/>
      <c r="T386"/>
      <c r="U386"/>
    </row>
    <row r="390" spans="17:21">
      <c r="Q390"/>
      <c r="R390"/>
      <c r="S390"/>
      <c r="T390"/>
      <c r="U390"/>
    </row>
    <row r="391" spans="17:21">
      <c r="Q391"/>
      <c r="R391"/>
      <c r="S391"/>
      <c r="T391"/>
      <c r="U391"/>
    </row>
    <row r="392" spans="17:21">
      <c r="Q392"/>
      <c r="R392"/>
      <c r="S392"/>
      <c r="T392"/>
      <c r="U392"/>
    </row>
    <row r="393" spans="17:21">
      <c r="Q393"/>
      <c r="R393"/>
      <c r="S393"/>
      <c r="T393"/>
      <c r="U393"/>
    </row>
    <row r="394" spans="17:21">
      <c r="Q394"/>
      <c r="R394"/>
      <c r="S394"/>
      <c r="T394"/>
      <c r="U394"/>
    </row>
    <row r="395" spans="17:21">
      <c r="Q395"/>
      <c r="R395"/>
      <c r="S395"/>
      <c r="T395"/>
      <c r="U395"/>
    </row>
    <row r="396" spans="17:21">
      <c r="Q396"/>
      <c r="R396"/>
      <c r="S396"/>
      <c r="T396"/>
      <c r="U396"/>
    </row>
    <row r="397" spans="17:21">
      <c r="Q397"/>
      <c r="R397"/>
      <c r="S397"/>
      <c r="T397"/>
      <c r="U397"/>
    </row>
    <row r="398" spans="17:21">
      <c r="Q398"/>
      <c r="R398"/>
      <c r="S398"/>
      <c r="T398"/>
      <c r="U398"/>
    </row>
    <row r="399" spans="17:21">
      <c r="Q399"/>
      <c r="R399"/>
      <c r="S399"/>
      <c r="T399"/>
      <c r="U399"/>
    </row>
    <row r="400" spans="17:21">
      <c r="Q400"/>
      <c r="R400"/>
      <c r="S400"/>
      <c r="T400"/>
      <c r="U400"/>
    </row>
    <row r="401" spans="17:21">
      <c r="Q401"/>
      <c r="R401"/>
      <c r="S401"/>
      <c r="T401"/>
      <c r="U401"/>
    </row>
    <row r="402" spans="17:21">
      <c r="Q402"/>
      <c r="R402"/>
      <c r="S402"/>
      <c r="T402"/>
      <c r="U402"/>
    </row>
    <row r="403" spans="17:21">
      <c r="Q403"/>
      <c r="R403"/>
      <c r="S403"/>
      <c r="T403"/>
      <c r="U403"/>
    </row>
    <row r="404" spans="17:21">
      <c r="Q404"/>
      <c r="R404"/>
      <c r="S404"/>
      <c r="T404"/>
      <c r="U404"/>
    </row>
    <row r="405" spans="17:21">
      <c r="Q405"/>
      <c r="R405"/>
      <c r="S405"/>
      <c r="T405"/>
      <c r="U405"/>
    </row>
    <row r="406" spans="17:21">
      <c r="Q406"/>
      <c r="R406"/>
      <c r="S406"/>
      <c r="T406"/>
      <c r="U406"/>
    </row>
    <row r="407" spans="17:21">
      <c r="Q407"/>
      <c r="R407"/>
      <c r="S407"/>
      <c r="T407"/>
      <c r="U407"/>
    </row>
    <row r="408" spans="17:21">
      <c r="Q408"/>
      <c r="R408"/>
      <c r="S408"/>
      <c r="T408"/>
      <c r="U408"/>
    </row>
    <row r="409" spans="17:21">
      <c r="Q409"/>
      <c r="R409"/>
      <c r="S409"/>
      <c r="T409"/>
      <c r="U409"/>
    </row>
    <row r="410" spans="17:21">
      <c r="Q410"/>
      <c r="R410"/>
      <c r="S410"/>
      <c r="T410"/>
      <c r="U410"/>
    </row>
    <row r="411" spans="17:21">
      <c r="Q411"/>
      <c r="R411"/>
      <c r="S411"/>
      <c r="T411"/>
      <c r="U411"/>
    </row>
    <row r="412" spans="17:21">
      <c r="Q412"/>
      <c r="R412"/>
      <c r="S412"/>
      <c r="T412"/>
      <c r="U412"/>
    </row>
    <row r="413" spans="17:21">
      <c r="Q413"/>
      <c r="R413"/>
      <c r="S413"/>
      <c r="T413"/>
      <c r="U413"/>
    </row>
    <row r="414" spans="17:21">
      <c r="Q414"/>
      <c r="R414"/>
      <c r="S414"/>
      <c r="T414"/>
      <c r="U414"/>
    </row>
    <row r="415" spans="17:21">
      <c r="Q415"/>
      <c r="R415"/>
      <c r="S415"/>
      <c r="T415"/>
      <c r="U415"/>
    </row>
    <row r="416" spans="17:21">
      <c r="Q416"/>
      <c r="R416"/>
      <c r="S416"/>
      <c r="T416"/>
      <c r="U416"/>
    </row>
    <row r="417" spans="17:21">
      <c r="Q417"/>
      <c r="R417"/>
      <c r="S417"/>
      <c r="T417"/>
      <c r="U417"/>
    </row>
    <row r="418" spans="17:21">
      <c r="Q418"/>
      <c r="R418"/>
      <c r="S418"/>
      <c r="T418"/>
      <c r="U418"/>
    </row>
    <row r="419" spans="17:21">
      <c r="Q419"/>
      <c r="R419"/>
      <c r="S419"/>
      <c r="T419"/>
      <c r="U419"/>
    </row>
    <row r="420" spans="17:21">
      <c r="Q420"/>
      <c r="R420"/>
      <c r="S420"/>
      <c r="T420"/>
      <c r="U420"/>
    </row>
    <row r="421" spans="17:21">
      <c r="Q421"/>
      <c r="R421"/>
      <c r="S421"/>
      <c r="T421"/>
      <c r="U421"/>
    </row>
    <row r="422" spans="17:21">
      <c r="Q422"/>
      <c r="R422"/>
      <c r="S422"/>
      <c r="T422"/>
      <c r="U422"/>
    </row>
    <row r="423" spans="17:21">
      <c r="Q423"/>
      <c r="R423"/>
      <c r="S423"/>
      <c r="T423"/>
      <c r="U423"/>
    </row>
    <row r="424" spans="17:21">
      <c r="Q424"/>
      <c r="R424"/>
      <c r="S424"/>
      <c r="T424"/>
      <c r="U424"/>
    </row>
    <row r="425" spans="17:21">
      <c r="Q425"/>
      <c r="R425"/>
      <c r="S425"/>
      <c r="T425"/>
      <c r="U425"/>
    </row>
    <row r="426" spans="17:21">
      <c r="Q426"/>
      <c r="R426"/>
      <c r="S426"/>
      <c r="T426"/>
      <c r="U426"/>
    </row>
    <row r="427" spans="17:21">
      <c r="Q427"/>
      <c r="R427"/>
      <c r="S427"/>
      <c r="T427"/>
      <c r="U427"/>
    </row>
    <row r="428" spans="17:21">
      <c r="Q428"/>
      <c r="R428"/>
      <c r="S428"/>
      <c r="T428"/>
      <c r="U428"/>
    </row>
    <row r="432" spans="17:21">
      <c r="Q432"/>
      <c r="R432"/>
      <c r="S432"/>
      <c r="T432"/>
      <c r="U432"/>
    </row>
    <row r="433" spans="17:21">
      <c r="Q433"/>
      <c r="R433"/>
      <c r="S433"/>
      <c r="T433"/>
      <c r="U433"/>
    </row>
    <row r="434" spans="17:21">
      <c r="Q434"/>
      <c r="R434"/>
      <c r="S434"/>
      <c r="T434"/>
      <c r="U434"/>
    </row>
    <row r="435" spans="17:21">
      <c r="Q435"/>
      <c r="R435"/>
      <c r="S435"/>
      <c r="T435"/>
      <c r="U435"/>
    </row>
    <row r="436" spans="17:21">
      <c r="Q436"/>
      <c r="R436"/>
      <c r="S436"/>
      <c r="T436"/>
      <c r="U436"/>
    </row>
    <row r="437" spans="17:21">
      <c r="Q437"/>
      <c r="R437"/>
      <c r="S437"/>
      <c r="T437"/>
      <c r="U437"/>
    </row>
    <row r="438" spans="17:21">
      <c r="Q438"/>
      <c r="R438"/>
      <c r="S438"/>
      <c r="T438"/>
      <c r="U438"/>
    </row>
    <row r="439" spans="17:21">
      <c r="Q439"/>
      <c r="R439"/>
      <c r="S439"/>
      <c r="T439"/>
      <c r="U439"/>
    </row>
    <row r="440" spans="17:21">
      <c r="Q440"/>
      <c r="R440"/>
      <c r="S440"/>
      <c r="T440"/>
      <c r="U440"/>
    </row>
    <row r="441" spans="17:21">
      <c r="Q441"/>
      <c r="R441"/>
      <c r="S441"/>
      <c r="T441"/>
      <c r="U441"/>
    </row>
    <row r="442" spans="17:21">
      <c r="Q442"/>
      <c r="R442"/>
      <c r="S442"/>
      <c r="T442"/>
      <c r="U442"/>
    </row>
    <row r="443" spans="17:21">
      <c r="Q443"/>
      <c r="R443"/>
      <c r="S443"/>
      <c r="T443"/>
      <c r="U443"/>
    </row>
    <row r="444" spans="17:21">
      <c r="Q444"/>
      <c r="R444"/>
      <c r="S444"/>
      <c r="T444"/>
      <c r="U444"/>
    </row>
    <row r="445" spans="17:21">
      <c r="Q445"/>
      <c r="R445"/>
      <c r="S445"/>
      <c r="T445"/>
      <c r="U445"/>
    </row>
    <row r="446" spans="17:21">
      <c r="Q446"/>
      <c r="R446"/>
      <c r="S446"/>
      <c r="T446"/>
      <c r="U446"/>
    </row>
    <row r="447" spans="17:21">
      <c r="Q447"/>
      <c r="R447"/>
      <c r="S447"/>
      <c r="T447"/>
      <c r="U447"/>
    </row>
    <row r="448" spans="17:21">
      <c r="Q448"/>
      <c r="R448"/>
      <c r="S448"/>
      <c r="T448"/>
      <c r="U448"/>
    </row>
    <row r="449" spans="17:21">
      <c r="Q449"/>
      <c r="R449"/>
      <c r="S449"/>
      <c r="T449"/>
      <c r="U449"/>
    </row>
    <row r="450" spans="17:21">
      <c r="Q450"/>
      <c r="R450"/>
      <c r="S450"/>
      <c r="T450"/>
      <c r="U450"/>
    </row>
    <row r="451" spans="17:21">
      <c r="Q451"/>
      <c r="R451"/>
      <c r="S451"/>
      <c r="T451"/>
      <c r="U451"/>
    </row>
    <row r="452" spans="17:21">
      <c r="Q452"/>
      <c r="R452"/>
      <c r="S452"/>
      <c r="T452"/>
      <c r="U452"/>
    </row>
    <row r="453" spans="17:21">
      <c r="Q453"/>
      <c r="R453"/>
      <c r="S453"/>
      <c r="T453"/>
      <c r="U453"/>
    </row>
    <row r="454" spans="17:21">
      <c r="Q454"/>
      <c r="R454"/>
      <c r="S454"/>
      <c r="T454"/>
      <c r="U454"/>
    </row>
    <row r="455" spans="17:21">
      <c r="Q455"/>
      <c r="R455"/>
      <c r="S455"/>
      <c r="T455"/>
      <c r="U455"/>
    </row>
    <row r="456" spans="17:21">
      <c r="Q456"/>
      <c r="R456"/>
      <c r="S456"/>
      <c r="T456"/>
      <c r="U456"/>
    </row>
    <row r="457" spans="17:21">
      <c r="Q457"/>
      <c r="R457"/>
      <c r="S457"/>
      <c r="T457"/>
      <c r="U457"/>
    </row>
    <row r="458" spans="17:21">
      <c r="Q458"/>
      <c r="R458"/>
      <c r="S458"/>
      <c r="T458"/>
      <c r="U458"/>
    </row>
    <row r="459" spans="17:21">
      <c r="Q459"/>
      <c r="R459"/>
      <c r="S459"/>
      <c r="T459"/>
      <c r="U459"/>
    </row>
    <row r="460" spans="17:21">
      <c r="Q460"/>
      <c r="R460"/>
      <c r="S460"/>
      <c r="T460"/>
      <c r="U460"/>
    </row>
    <row r="461" spans="17:21">
      <c r="Q461"/>
      <c r="R461"/>
      <c r="S461"/>
      <c r="T461"/>
      <c r="U461"/>
    </row>
    <row r="462" spans="17:21">
      <c r="Q462"/>
      <c r="R462"/>
      <c r="S462"/>
      <c r="T462"/>
      <c r="U462"/>
    </row>
    <row r="463" spans="17:21">
      <c r="Q463"/>
      <c r="R463"/>
      <c r="S463"/>
      <c r="T463"/>
      <c r="U463"/>
    </row>
    <row r="464" spans="17:21">
      <c r="Q464"/>
      <c r="R464"/>
      <c r="S464"/>
      <c r="T464"/>
      <c r="U464"/>
    </row>
    <row r="465" spans="17:21">
      <c r="Q465"/>
      <c r="R465"/>
      <c r="S465"/>
      <c r="T465"/>
      <c r="U465"/>
    </row>
    <row r="466" spans="17:21">
      <c r="Q466"/>
      <c r="R466"/>
      <c r="S466"/>
      <c r="T466"/>
      <c r="U466"/>
    </row>
    <row r="467" spans="17:21">
      <c r="Q467"/>
      <c r="R467"/>
      <c r="S467"/>
      <c r="T467"/>
      <c r="U467"/>
    </row>
    <row r="468" spans="17:21">
      <c r="Q468"/>
      <c r="R468"/>
      <c r="S468"/>
      <c r="T468"/>
      <c r="U468"/>
    </row>
    <row r="469" spans="17:21">
      <c r="Q469"/>
      <c r="R469"/>
      <c r="S469"/>
      <c r="T469"/>
      <c r="U469"/>
    </row>
    <row r="470" spans="17:21">
      <c r="Q470"/>
      <c r="R470"/>
      <c r="S470"/>
      <c r="T470"/>
      <c r="U470"/>
    </row>
    <row r="471" spans="17:21">
      <c r="Q471"/>
      <c r="R471"/>
      <c r="S471"/>
      <c r="T471"/>
      <c r="U471"/>
    </row>
    <row r="472" spans="17:21">
      <c r="Q472"/>
      <c r="R472"/>
      <c r="S472"/>
      <c r="T472"/>
      <c r="U472"/>
    </row>
    <row r="473" spans="17:21">
      <c r="Q473"/>
      <c r="R473"/>
      <c r="S473"/>
      <c r="T473"/>
      <c r="U473"/>
    </row>
    <row r="474" spans="17:21">
      <c r="Q474"/>
      <c r="R474"/>
      <c r="S474"/>
      <c r="T474"/>
      <c r="U474"/>
    </row>
    <row r="475" spans="17:21">
      <c r="Q475"/>
      <c r="R475"/>
      <c r="S475"/>
      <c r="T475"/>
      <c r="U475"/>
    </row>
    <row r="476" spans="17:21">
      <c r="Q476"/>
      <c r="R476"/>
      <c r="S476"/>
      <c r="T476"/>
      <c r="U476"/>
    </row>
    <row r="477" spans="17:21">
      <c r="Q477"/>
      <c r="R477"/>
      <c r="S477"/>
      <c r="T477"/>
      <c r="U477"/>
    </row>
    <row r="478" spans="17:21">
      <c r="Q478"/>
      <c r="R478"/>
      <c r="S478"/>
      <c r="T478"/>
      <c r="U478"/>
    </row>
    <row r="479" spans="17:21">
      <c r="Q479"/>
      <c r="R479"/>
      <c r="S479"/>
      <c r="T479"/>
      <c r="U479"/>
    </row>
    <row r="480" spans="17:21">
      <c r="Q480"/>
      <c r="R480"/>
      <c r="S480"/>
      <c r="T480"/>
      <c r="U480"/>
    </row>
    <row r="481" spans="17:21">
      <c r="Q481"/>
      <c r="R481"/>
      <c r="S481"/>
      <c r="T481"/>
      <c r="U481"/>
    </row>
    <row r="482" spans="17:21">
      <c r="Q482"/>
      <c r="R482"/>
      <c r="S482"/>
      <c r="T482"/>
      <c r="U482"/>
    </row>
    <row r="504" spans="17:21">
      <c r="Q504"/>
      <c r="R504"/>
      <c r="S504"/>
      <c r="T504"/>
      <c r="U504"/>
    </row>
    <row r="505" spans="17:21">
      <c r="Q505"/>
      <c r="R505"/>
      <c r="S505"/>
      <c r="T505"/>
      <c r="U505"/>
    </row>
    <row r="506" spans="17:21">
      <c r="Q506"/>
      <c r="R506"/>
      <c r="S506"/>
      <c r="T506"/>
      <c r="U506"/>
    </row>
    <row r="507" spans="17:21">
      <c r="Q507"/>
      <c r="R507"/>
      <c r="S507"/>
      <c r="T507"/>
      <c r="U507"/>
    </row>
    <row r="508" spans="17:21">
      <c r="Q508"/>
      <c r="R508"/>
      <c r="S508"/>
      <c r="T508"/>
      <c r="U508"/>
    </row>
    <row r="509" spans="17:21">
      <c r="Q509"/>
      <c r="R509"/>
      <c r="S509"/>
      <c r="T509"/>
      <c r="U509"/>
    </row>
    <row r="510" spans="17:21">
      <c r="Q510"/>
      <c r="R510"/>
      <c r="S510"/>
      <c r="T510"/>
      <c r="U510"/>
    </row>
    <row r="511" spans="17:21">
      <c r="Q511"/>
      <c r="R511"/>
      <c r="S511"/>
      <c r="T511"/>
      <c r="U511"/>
    </row>
    <row r="512" spans="17:21">
      <c r="Q512"/>
      <c r="R512"/>
      <c r="S512"/>
      <c r="T512"/>
      <c r="U512"/>
    </row>
    <row r="513" spans="17:21">
      <c r="Q513"/>
      <c r="R513"/>
      <c r="S513"/>
      <c r="T513"/>
      <c r="U513"/>
    </row>
    <row r="514" spans="17:21">
      <c r="Q514"/>
      <c r="R514"/>
      <c r="S514"/>
      <c r="T514"/>
      <c r="U514"/>
    </row>
    <row r="515" spans="17:21">
      <c r="Q515"/>
      <c r="R515"/>
      <c r="S515"/>
      <c r="T515"/>
      <c r="U515"/>
    </row>
    <row r="516" spans="17:21">
      <c r="Q516"/>
      <c r="R516"/>
      <c r="S516"/>
      <c r="T516"/>
      <c r="U516"/>
    </row>
    <row r="517" spans="17:21">
      <c r="Q517"/>
      <c r="R517"/>
      <c r="S517"/>
      <c r="T517"/>
      <c r="U517"/>
    </row>
    <row r="518" spans="17:21">
      <c r="Q518"/>
      <c r="R518"/>
      <c r="S518"/>
      <c r="T518"/>
      <c r="U518"/>
    </row>
    <row r="519" spans="17:21">
      <c r="Q519"/>
      <c r="R519"/>
      <c r="S519"/>
      <c r="T519"/>
      <c r="U519"/>
    </row>
    <row r="520" spans="17:21">
      <c r="Q520"/>
      <c r="R520"/>
      <c r="S520"/>
      <c r="T520"/>
      <c r="U520"/>
    </row>
    <row r="521" spans="17:21">
      <c r="Q521"/>
      <c r="R521"/>
      <c r="S521"/>
      <c r="T521"/>
      <c r="U521"/>
    </row>
    <row r="525" spans="17:21">
      <c r="Q525"/>
      <c r="R525"/>
      <c r="S525"/>
      <c r="T525"/>
      <c r="U525"/>
    </row>
    <row r="526" spans="17:21">
      <c r="Q526"/>
      <c r="R526"/>
      <c r="S526"/>
      <c r="T526"/>
      <c r="U526"/>
    </row>
    <row r="527" spans="17:21">
      <c r="Q527"/>
      <c r="R527"/>
      <c r="S527"/>
      <c r="T527"/>
      <c r="U527"/>
    </row>
    <row r="543" spans="17:21">
      <c r="Q543"/>
      <c r="R543"/>
      <c r="S543"/>
      <c r="T543"/>
      <c r="U543"/>
    </row>
    <row r="544" spans="17:21">
      <c r="Q544"/>
      <c r="R544"/>
      <c r="S544"/>
      <c r="T544"/>
      <c r="U544"/>
    </row>
    <row r="545" spans="17:21">
      <c r="Q545"/>
      <c r="R545"/>
      <c r="S545"/>
      <c r="T545"/>
      <c r="U545"/>
    </row>
    <row r="546" spans="17:21">
      <c r="Q546"/>
      <c r="R546"/>
      <c r="S546"/>
      <c r="T546"/>
      <c r="U546"/>
    </row>
    <row r="547" spans="17:21">
      <c r="Q547"/>
      <c r="R547"/>
      <c r="S547"/>
      <c r="T547"/>
      <c r="U547"/>
    </row>
    <row r="548" spans="17:21">
      <c r="Q548"/>
      <c r="R548"/>
      <c r="S548"/>
      <c r="T548"/>
      <c r="U548"/>
    </row>
    <row r="549" spans="17:21">
      <c r="Q549"/>
      <c r="R549"/>
      <c r="S549"/>
      <c r="T549"/>
      <c r="U549"/>
    </row>
    <row r="550" spans="17:21">
      <c r="Q550"/>
      <c r="R550"/>
      <c r="S550"/>
      <c r="T550"/>
      <c r="U550"/>
    </row>
    <row r="551" spans="17:21">
      <c r="Q551"/>
      <c r="R551"/>
      <c r="S551"/>
      <c r="T551"/>
      <c r="U551"/>
    </row>
    <row r="552" spans="17:21">
      <c r="Q552"/>
      <c r="R552"/>
      <c r="S552"/>
      <c r="T552"/>
      <c r="U552"/>
    </row>
    <row r="553" spans="17:21">
      <c r="Q553"/>
      <c r="R553"/>
      <c r="S553"/>
      <c r="T553"/>
      <c r="U553"/>
    </row>
    <row r="554" spans="17:21">
      <c r="Q554"/>
      <c r="R554"/>
      <c r="S554"/>
      <c r="T554"/>
      <c r="U554"/>
    </row>
    <row r="555" spans="17:21">
      <c r="Q555"/>
      <c r="R555"/>
      <c r="S555"/>
      <c r="T555"/>
      <c r="U555"/>
    </row>
    <row r="556" spans="17:21">
      <c r="Q556"/>
      <c r="R556"/>
      <c r="S556"/>
      <c r="T556"/>
      <c r="U556"/>
    </row>
    <row r="557" spans="17:21">
      <c r="Q557"/>
      <c r="R557"/>
      <c r="S557"/>
      <c r="T557"/>
      <c r="U557"/>
    </row>
    <row r="561" spans="17:21">
      <c r="Q561"/>
      <c r="R561"/>
      <c r="S561"/>
      <c r="T561"/>
      <c r="U561"/>
    </row>
    <row r="562" spans="17:21">
      <c r="Q562"/>
      <c r="R562"/>
      <c r="S562"/>
      <c r="T562"/>
      <c r="U562"/>
    </row>
    <row r="563" spans="17:21">
      <c r="Q563"/>
      <c r="R563"/>
      <c r="S563"/>
      <c r="T563"/>
      <c r="U563"/>
    </row>
    <row r="564" spans="17:21">
      <c r="Q564"/>
      <c r="R564"/>
      <c r="S564"/>
      <c r="T564"/>
      <c r="U564"/>
    </row>
    <row r="565" spans="17:21">
      <c r="Q565"/>
      <c r="R565"/>
      <c r="S565"/>
      <c r="T565"/>
      <c r="U565"/>
    </row>
    <row r="566" spans="17:21">
      <c r="Q566"/>
      <c r="R566"/>
      <c r="S566"/>
      <c r="T566"/>
      <c r="U566"/>
    </row>
    <row r="567" spans="17:21">
      <c r="Q567"/>
      <c r="R567"/>
      <c r="S567"/>
      <c r="T567"/>
      <c r="U567"/>
    </row>
    <row r="568" spans="17:21">
      <c r="Q568"/>
      <c r="R568"/>
      <c r="S568"/>
      <c r="T568"/>
      <c r="U568"/>
    </row>
    <row r="569" spans="17:21">
      <c r="Q569"/>
      <c r="R569"/>
      <c r="S569"/>
      <c r="T569"/>
      <c r="U569"/>
    </row>
    <row r="570" spans="17:21">
      <c r="Q570"/>
      <c r="R570"/>
      <c r="S570"/>
      <c r="T570"/>
      <c r="U570"/>
    </row>
    <row r="571" spans="17:21">
      <c r="Q571"/>
      <c r="R571"/>
      <c r="S571"/>
      <c r="T571"/>
      <c r="U571"/>
    </row>
    <row r="572" spans="17:21">
      <c r="Q572"/>
      <c r="R572"/>
      <c r="S572"/>
      <c r="T572"/>
      <c r="U572"/>
    </row>
    <row r="573" spans="17:21">
      <c r="Q573"/>
      <c r="R573"/>
      <c r="S573"/>
      <c r="T573"/>
      <c r="U573"/>
    </row>
    <row r="574" spans="17:21">
      <c r="Q574"/>
      <c r="R574"/>
      <c r="S574"/>
      <c r="T574"/>
      <c r="U574"/>
    </row>
    <row r="575" spans="17:21">
      <c r="Q575"/>
      <c r="R575"/>
      <c r="S575"/>
      <c r="T575"/>
      <c r="U575"/>
    </row>
    <row r="576" spans="17:21">
      <c r="Q576"/>
      <c r="R576"/>
      <c r="S576"/>
      <c r="T576"/>
      <c r="U576"/>
    </row>
    <row r="577" spans="17:21">
      <c r="Q577"/>
      <c r="R577"/>
      <c r="S577"/>
      <c r="T577"/>
      <c r="U577"/>
    </row>
    <row r="578" spans="17:21">
      <c r="Q578"/>
      <c r="R578"/>
      <c r="S578"/>
      <c r="T578"/>
      <c r="U578"/>
    </row>
    <row r="579" spans="17:21">
      <c r="Q579"/>
      <c r="R579"/>
      <c r="S579"/>
      <c r="T579"/>
      <c r="U579"/>
    </row>
    <row r="580" spans="17:21">
      <c r="Q580"/>
      <c r="R580"/>
      <c r="S580"/>
      <c r="T580"/>
      <c r="U580"/>
    </row>
    <row r="581" spans="17:21">
      <c r="Q581"/>
      <c r="R581"/>
      <c r="S581"/>
      <c r="T581"/>
      <c r="U581"/>
    </row>
    <row r="582" spans="17:21">
      <c r="Q582"/>
      <c r="R582"/>
      <c r="S582"/>
      <c r="T582"/>
      <c r="U582"/>
    </row>
    <row r="583" spans="17:21">
      <c r="Q583"/>
      <c r="R583"/>
      <c r="S583"/>
      <c r="T583"/>
      <c r="U583"/>
    </row>
    <row r="584" spans="17:21">
      <c r="Q584"/>
      <c r="R584"/>
      <c r="S584"/>
      <c r="T584"/>
      <c r="U584"/>
    </row>
    <row r="585" spans="17:21">
      <c r="Q585"/>
      <c r="R585"/>
      <c r="S585"/>
      <c r="T585"/>
      <c r="U585"/>
    </row>
    <row r="586" spans="17:21">
      <c r="Q586"/>
      <c r="R586"/>
      <c r="S586"/>
      <c r="T586"/>
      <c r="U586"/>
    </row>
    <row r="587" spans="17:21">
      <c r="Q587"/>
      <c r="R587"/>
      <c r="S587"/>
      <c r="T587"/>
      <c r="U587"/>
    </row>
    <row r="588" spans="17:21">
      <c r="Q588"/>
      <c r="R588"/>
      <c r="S588"/>
      <c r="T588"/>
      <c r="U588"/>
    </row>
    <row r="589" spans="17:21">
      <c r="Q589"/>
      <c r="R589"/>
      <c r="S589"/>
      <c r="T589"/>
      <c r="U589"/>
    </row>
    <row r="590" spans="17:21">
      <c r="Q590"/>
      <c r="R590"/>
      <c r="S590"/>
      <c r="T590"/>
      <c r="U590"/>
    </row>
    <row r="591" spans="17:21">
      <c r="Q591"/>
      <c r="R591"/>
      <c r="S591"/>
      <c r="T591"/>
      <c r="U591"/>
    </row>
    <row r="592" spans="17:21">
      <c r="Q592"/>
      <c r="R592"/>
      <c r="S592"/>
      <c r="T592"/>
      <c r="U592"/>
    </row>
    <row r="593" spans="17:21">
      <c r="Q593"/>
      <c r="R593"/>
      <c r="S593"/>
      <c r="T593"/>
      <c r="U593"/>
    </row>
    <row r="594" spans="17:21">
      <c r="Q594"/>
      <c r="R594"/>
      <c r="S594"/>
      <c r="T594"/>
      <c r="U594"/>
    </row>
    <row r="595" spans="17:21">
      <c r="Q595"/>
      <c r="R595"/>
      <c r="S595"/>
      <c r="T595"/>
      <c r="U595"/>
    </row>
    <row r="596" spans="17:21">
      <c r="Q596"/>
      <c r="R596"/>
      <c r="S596"/>
      <c r="T596"/>
      <c r="U596"/>
    </row>
    <row r="597" spans="17:21">
      <c r="Q597"/>
      <c r="R597"/>
      <c r="S597"/>
      <c r="T597"/>
      <c r="U597"/>
    </row>
    <row r="598" spans="17:21">
      <c r="Q598"/>
      <c r="R598"/>
      <c r="S598"/>
      <c r="T598"/>
      <c r="U598"/>
    </row>
    <row r="599" spans="17:21">
      <c r="Q599"/>
      <c r="R599"/>
      <c r="S599"/>
      <c r="T599"/>
      <c r="U599"/>
    </row>
    <row r="600" spans="17:21">
      <c r="Q600"/>
      <c r="R600"/>
      <c r="S600"/>
      <c r="T600"/>
      <c r="U600"/>
    </row>
    <row r="601" spans="17:21">
      <c r="Q601"/>
      <c r="R601"/>
      <c r="S601"/>
      <c r="T601"/>
      <c r="U601"/>
    </row>
    <row r="602" spans="17:21">
      <c r="Q602"/>
      <c r="R602"/>
      <c r="S602"/>
      <c r="T602"/>
      <c r="U602"/>
    </row>
    <row r="603" spans="17:21">
      <c r="Q603"/>
      <c r="R603"/>
      <c r="S603"/>
      <c r="T603"/>
      <c r="U603"/>
    </row>
    <row r="604" spans="17:21">
      <c r="Q604"/>
      <c r="R604"/>
      <c r="S604"/>
      <c r="T604"/>
      <c r="U604"/>
    </row>
    <row r="605" spans="17:21">
      <c r="Q605"/>
      <c r="R605"/>
      <c r="S605"/>
      <c r="T605"/>
      <c r="U605"/>
    </row>
    <row r="606" spans="17:21">
      <c r="Q606"/>
      <c r="R606"/>
      <c r="S606"/>
      <c r="T606"/>
      <c r="U606"/>
    </row>
    <row r="607" spans="17:21">
      <c r="Q607"/>
      <c r="R607"/>
      <c r="S607"/>
      <c r="T607"/>
      <c r="U607"/>
    </row>
    <row r="608" spans="17:21">
      <c r="Q608"/>
      <c r="R608"/>
      <c r="S608"/>
      <c r="T608"/>
      <c r="U608"/>
    </row>
    <row r="609" spans="17:21">
      <c r="Q609"/>
      <c r="R609"/>
      <c r="S609"/>
      <c r="T609"/>
      <c r="U609"/>
    </row>
    <row r="610" spans="17:21">
      <c r="Q610"/>
      <c r="R610"/>
      <c r="S610"/>
      <c r="T610"/>
      <c r="U610"/>
    </row>
    <row r="611" spans="17:21">
      <c r="Q611"/>
      <c r="R611"/>
      <c r="S611"/>
      <c r="T611"/>
      <c r="U611"/>
    </row>
    <row r="612" spans="17:21">
      <c r="Q612"/>
      <c r="R612"/>
      <c r="S612"/>
      <c r="T612"/>
      <c r="U612"/>
    </row>
    <row r="613" spans="17:21">
      <c r="Q613"/>
      <c r="R613"/>
      <c r="S613"/>
      <c r="T613"/>
      <c r="U613"/>
    </row>
    <row r="614" spans="17:21">
      <c r="Q614"/>
      <c r="R614"/>
      <c r="S614"/>
      <c r="T614"/>
      <c r="U614"/>
    </row>
    <row r="615" spans="17:21">
      <c r="Q615"/>
      <c r="R615"/>
      <c r="S615"/>
      <c r="T615"/>
      <c r="U615"/>
    </row>
    <row r="616" spans="17:21">
      <c r="Q616"/>
      <c r="R616"/>
      <c r="S616"/>
      <c r="T616"/>
      <c r="U616"/>
    </row>
    <row r="617" spans="17:21">
      <c r="Q617"/>
      <c r="R617"/>
      <c r="S617"/>
      <c r="T617"/>
      <c r="U617"/>
    </row>
    <row r="618" spans="17:21">
      <c r="Q618"/>
      <c r="R618"/>
      <c r="S618"/>
      <c r="T618"/>
      <c r="U618"/>
    </row>
    <row r="619" spans="17:21">
      <c r="Q619"/>
      <c r="R619"/>
      <c r="S619"/>
      <c r="T619"/>
      <c r="U619"/>
    </row>
    <row r="620" spans="17:21">
      <c r="Q620"/>
      <c r="R620"/>
      <c r="S620"/>
      <c r="T620"/>
      <c r="U620"/>
    </row>
    <row r="621" spans="17:21">
      <c r="Q621"/>
      <c r="R621"/>
      <c r="S621"/>
      <c r="T621"/>
      <c r="U621"/>
    </row>
    <row r="622" spans="17:21">
      <c r="Q622"/>
      <c r="R622"/>
      <c r="S622"/>
      <c r="T622"/>
      <c r="U622"/>
    </row>
    <row r="623" spans="17:21">
      <c r="Q623"/>
      <c r="R623"/>
      <c r="S623"/>
      <c r="T623"/>
      <c r="U623"/>
    </row>
    <row r="624" spans="17:21">
      <c r="Q624"/>
      <c r="R624"/>
      <c r="S624"/>
      <c r="T624"/>
      <c r="U624"/>
    </row>
    <row r="625" spans="17:21">
      <c r="Q625"/>
      <c r="R625"/>
      <c r="S625"/>
      <c r="T625"/>
      <c r="U625"/>
    </row>
    <row r="626" spans="17:21">
      <c r="Q626"/>
      <c r="R626"/>
      <c r="S626"/>
      <c r="T626"/>
      <c r="U626"/>
    </row>
    <row r="627" spans="17:21">
      <c r="Q627"/>
      <c r="R627"/>
      <c r="S627"/>
      <c r="T627"/>
      <c r="U627"/>
    </row>
    <row r="628" spans="17:21">
      <c r="Q628"/>
      <c r="R628"/>
      <c r="S628"/>
      <c r="T628"/>
      <c r="U628"/>
    </row>
    <row r="629" spans="17:21">
      <c r="Q629"/>
      <c r="R629"/>
      <c r="S629"/>
      <c r="T629"/>
      <c r="U629"/>
    </row>
    <row r="630" spans="17:21">
      <c r="Q630"/>
      <c r="R630"/>
      <c r="S630"/>
      <c r="T630"/>
      <c r="U630"/>
    </row>
    <row r="631" spans="17:21">
      <c r="Q631"/>
      <c r="R631"/>
      <c r="S631"/>
      <c r="T631"/>
      <c r="U631"/>
    </row>
    <row r="632" spans="17:21">
      <c r="Q632"/>
      <c r="R632"/>
      <c r="S632"/>
      <c r="T632"/>
      <c r="U632"/>
    </row>
    <row r="633" spans="17:21">
      <c r="Q633"/>
      <c r="R633"/>
      <c r="S633"/>
      <c r="T633"/>
      <c r="U633"/>
    </row>
    <row r="634" spans="17:21">
      <c r="Q634"/>
      <c r="R634"/>
      <c r="S634"/>
      <c r="T634"/>
      <c r="U634"/>
    </row>
    <row r="635" spans="17:21">
      <c r="Q635"/>
      <c r="R635"/>
      <c r="S635"/>
      <c r="T635"/>
      <c r="U635"/>
    </row>
    <row r="636" spans="17:21">
      <c r="Q636"/>
      <c r="R636"/>
      <c r="S636"/>
      <c r="T636"/>
      <c r="U636"/>
    </row>
    <row r="637" spans="17:21">
      <c r="Q637"/>
      <c r="R637"/>
      <c r="S637"/>
      <c r="T637"/>
      <c r="U637"/>
    </row>
    <row r="638" spans="17:21">
      <c r="Q638"/>
      <c r="R638"/>
      <c r="S638"/>
      <c r="T638"/>
      <c r="U638"/>
    </row>
    <row r="639" spans="17:21">
      <c r="Q639"/>
      <c r="R639"/>
      <c r="S639"/>
      <c r="T639"/>
      <c r="U639"/>
    </row>
    <row r="640" spans="17:21">
      <c r="Q640"/>
      <c r="R640"/>
      <c r="S640"/>
      <c r="T640"/>
      <c r="U640"/>
    </row>
    <row r="641" spans="17:21">
      <c r="Q641"/>
      <c r="R641"/>
      <c r="S641"/>
      <c r="T641"/>
      <c r="U641"/>
    </row>
    <row r="642" spans="17:21">
      <c r="Q642"/>
      <c r="R642"/>
      <c r="S642"/>
      <c r="T642"/>
      <c r="U642"/>
    </row>
    <row r="643" spans="17:21">
      <c r="Q643"/>
      <c r="R643"/>
      <c r="S643"/>
      <c r="T643"/>
      <c r="U643"/>
    </row>
    <row r="644" spans="17:21">
      <c r="Q644"/>
      <c r="R644"/>
      <c r="S644"/>
      <c r="T644"/>
      <c r="U644"/>
    </row>
    <row r="645" spans="17:21">
      <c r="Q645"/>
      <c r="R645"/>
      <c r="S645"/>
      <c r="T645"/>
      <c r="U645"/>
    </row>
    <row r="646" spans="17:21">
      <c r="Q646"/>
      <c r="R646"/>
      <c r="S646"/>
      <c r="T646"/>
      <c r="U646"/>
    </row>
    <row r="647" spans="17:21">
      <c r="Q647"/>
      <c r="R647"/>
      <c r="S647"/>
      <c r="T647"/>
      <c r="U647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5" orientation="portrait" r:id="rId1"/>
  <headerFooter alignWithMargins="0"/>
  <ignoredErrors>
    <ignoredError sqref="K3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9"/>
  <sheetViews>
    <sheetView zoomScaleNormal="100"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37"/>
    <col min="4" max="4" width="7.42578125" customWidth="1"/>
    <col min="5" max="5" width="9.140625" style="11"/>
    <col min="6" max="6" width="5.42578125" style="5" bestFit="1" customWidth="1"/>
    <col min="7" max="7" width="9.140625" style="8"/>
    <col min="8" max="8" width="6.5703125" bestFit="1" customWidth="1"/>
    <col min="9" max="9" width="9.140625" style="11"/>
    <col min="10" max="10" width="5.42578125" style="5" bestFit="1" customWidth="1"/>
    <col min="11" max="11" width="7.5703125" style="8" bestFit="1" customWidth="1"/>
    <col min="12" max="12" width="7.5703125" customWidth="1"/>
    <col min="13" max="13" width="9.140625" style="11"/>
    <col min="14" max="14" width="5.42578125" style="5" bestFit="1" customWidth="1"/>
    <col min="15" max="16384" width="9.140625" style="11"/>
  </cols>
  <sheetData>
    <row r="1" spans="1:16">
      <c r="A1" s="26" t="s">
        <v>39</v>
      </c>
      <c r="B1" s="7"/>
      <c r="C1" s="33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6" s="22" customFormat="1">
      <c r="A2" s="2"/>
      <c r="B2" s="39"/>
      <c r="C2" s="173" t="s">
        <v>0</v>
      </c>
      <c r="D2" s="173"/>
      <c r="E2" s="173"/>
      <c r="F2" s="174"/>
      <c r="G2" s="172" t="s">
        <v>29</v>
      </c>
      <c r="H2" s="173"/>
      <c r="I2" s="173"/>
      <c r="J2" s="174"/>
      <c r="K2" s="172" t="s">
        <v>30</v>
      </c>
      <c r="L2" s="173"/>
      <c r="M2" s="173"/>
      <c r="N2" s="174"/>
    </row>
    <row r="3" spans="1:16" s="22" customFormat="1">
      <c r="A3" s="2"/>
      <c r="B3" s="2"/>
      <c r="C3" s="34"/>
      <c r="D3" s="13"/>
      <c r="E3" s="18" t="s">
        <v>2</v>
      </c>
      <c r="F3" s="14"/>
      <c r="G3" s="13"/>
      <c r="H3" s="13"/>
      <c r="I3" s="18" t="s">
        <v>2</v>
      </c>
      <c r="J3" s="14"/>
      <c r="K3" s="13"/>
      <c r="L3" s="13"/>
      <c r="M3" s="18" t="s">
        <v>2</v>
      </c>
      <c r="N3" s="4"/>
    </row>
    <row r="4" spans="1:16" s="22" customFormat="1">
      <c r="A4" s="2" t="s">
        <v>3</v>
      </c>
      <c r="B4" s="2"/>
      <c r="C4" s="34" t="s">
        <v>1</v>
      </c>
      <c r="D4" s="13" t="s">
        <v>4</v>
      </c>
      <c r="E4" s="19">
        <v>100000</v>
      </c>
      <c r="F4" s="15" t="s">
        <v>33</v>
      </c>
      <c r="G4" s="13" t="s">
        <v>1</v>
      </c>
      <c r="H4" s="13" t="s">
        <v>4</v>
      </c>
      <c r="I4" s="19">
        <v>100000</v>
      </c>
      <c r="J4" s="15" t="s">
        <v>33</v>
      </c>
      <c r="K4" s="13" t="s">
        <v>1</v>
      </c>
      <c r="L4" s="13" t="s">
        <v>4</v>
      </c>
      <c r="M4" s="19">
        <v>100000</v>
      </c>
      <c r="N4" s="14" t="s">
        <v>33</v>
      </c>
    </row>
    <row r="5" spans="1:16" s="22" customFormat="1">
      <c r="A5" s="2"/>
      <c r="B5" s="2"/>
      <c r="C5" s="34"/>
      <c r="D5" s="13"/>
      <c r="E5" s="18" t="s">
        <v>5</v>
      </c>
      <c r="F5" s="14"/>
      <c r="G5" s="13"/>
      <c r="H5" s="13"/>
      <c r="I5" s="18" t="s">
        <v>5</v>
      </c>
      <c r="J5" s="14"/>
      <c r="K5" s="13"/>
      <c r="L5" s="13"/>
      <c r="M5" s="18" t="s">
        <v>5</v>
      </c>
      <c r="N5" s="4"/>
    </row>
    <row r="6" spans="1:16" s="22" customFormat="1">
      <c r="A6" s="2"/>
      <c r="B6" s="2"/>
      <c r="C6" s="34"/>
      <c r="D6" s="13"/>
      <c r="E6" s="18" t="s">
        <v>7</v>
      </c>
      <c r="F6" s="14"/>
      <c r="G6" s="13"/>
      <c r="H6" s="13"/>
      <c r="I6" s="18" t="s">
        <v>7</v>
      </c>
      <c r="J6" s="14"/>
      <c r="K6" s="13"/>
      <c r="L6" s="13"/>
      <c r="M6" s="18" t="s">
        <v>7</v>
      </c>
      <c r="N6" s="4"/>
    </row>
    <row r="7" spans="1:16" s="22" customFormat="1">
      <c r="A7" s="2" t="s">
        <v>8</v>
      </c>
      <c r="B7" s="2"/>
      <c r="C7" s="34" t="s">
        <v>6</v>
      </c>
      <c r="D7" s="13" t="s">
        <v>4</v>
      </c>
      <c r="E7" s="19">
        <v>100000</v>
      </c>
      <c r="F7" s="15"/>
      <c r="G7" s="13" t="s">
        <v>6</v>
      </c>
      <c r="H7" s="13" t="s">
        <v>4</v>
      </c>
      <c r="I7" s="19">
        <v>100000</v>
      </c>
      <c r="J7" s="15"/>
      <c r="K7" s="13" t="s">
        <v>6</v>
      </c>
      <c r="L7" s="13" t="s">
        <v>4</v>
      </c>
      <c r="M7" s="19">
        <v>100000</v>
      </c>
      <c r="N7" s="4"/>
    </row>
    <row r="8" spans="1:16" s="22" customFormat="1">
      <c r="C8" s="34"/>
      <c r="D8" s="18"/>
      <c r="E8" s="18" t="s">
        <v>9</v>
      </c>
      <c r="F8" s="14"/>
      <c r="G8" s="18"/>
      <c r="H8" s="18"/>
      <c r="I8" s="18" t="s">
        <v>9</v>
      </c>
      <c r="J8" s="14"/>
      <c r="K8" s="18"/>
      <c r="L8" s="18"/>
      <c r="M8" s="18" t="s">
        <v>9</v>
      </c>
      <c r="N8" s="4"/>
    </row>
    <row r="9" spans="1:16" ht="25.5">
      <c r="A9" s="100" t="s">
        <v>10</v>
      </c>
      <c r="B9" s="80" t="s">
        <v>71</v>
      </c>
      <c r="C9" s="95">
        <v>15</v>
      </c>
      <c r="D9" s="51">
        <f t="shared" ref="D9:D27" si="0">SUM(C9/$C$28*100)</f>
        <v>0.68838916934373562</v>
      </c>
      <c r="E9" s="51">
        <f t="shared" ref="E9:E27" si="1">SUM(C9/$C$29*100000)</f>
        <v>8.9830041561365892</v>
      </c>
      <c r="F9" s="64">
        <v>10</v>
      </c>
      <c r="G9" s="65">
        <v>7</v>
      </c>
      <c r="H9" s="51">
        <f t="shared" ref="H9:H27" si="2">SUM(G9/$G$28*100)</f>
        <v>0.66100094428706324</v>
      </c>
      <c r="I9" s="51">
        <f t="shared" ref="I9:I27" si="3">SUM(G9/$G$29*100000)</f>
        <v>8.6229197206174018</v>
      </c>
      <c r="J9" s="64">
        <v>10</v>
      </c>
      <c r="K9" s="66">
        <v>8</v>
      </c>
      <c r="L9" s="51">
        <f>SUM(K9/K28*100)</f>
        <v>0.7142857142857143</v>
      </c>
      <c r="M9" s="51">
        <f>SUM(K9/K29*100000)</f>
        <v>9.3236833210959986</v>
      </c>
      <c r="N9" s="64">
        <v>10</v>
      </c>
    </row>
    <row r="10" spans="1:16">
      <c r="A10" s="100" t="s">
        <v>11</v>
      </c>
      <c r="B10" s="80" t="s">
        <v>12</v>
      </c>
      <c r="C10" s="65">
        <v>545</v>
      </c>
      <c r="D10" s="51">
        <f t="shared" si="0"/>
        <v>25.011473152822393</v>
      </c>
      <c r="E10" s="51">
        <f t="shared" si="1"/>
        <v>326.3824843396294</v>
      </c>
      <c r="F10" s="64">
        <v>2</v>
      </c>
      <c r="G10" s="65">
        <v>314</v>
      </c>
      <c r="H10" s="51">
        <f t="shared" si="2"/>
        <v>29.650613786591123</v>
      </c>
      <c r="I10" s="51">
        <f t="shared" si="3"/>
        <v>386.79954175340913</v>
      </c>
      <c r="J10" s="64">
        <v>2</v>
      </c>
      <c r="K10" s="66">
        <v>231</v>
      </c>
      <c r="L10" s="51">
        <f>SUM(K10/K28*100)</f>
        <v>20.625</v>
      </c>
      <c r="M10" s="51">
        <f>SUM(K10/K29*100000)</f>
        <v>269.22135589664697</v>
      </c>
      <c r="N10" s="64">
        <v>2</v>
      </c>
    </row>
    <row r="11" spans="1:16" ht="51">
      <c r="A11" s="100" t="s">
        <v>13</v>
      </c>
      <c r="B11" s="80" t="s">
        <v>54</v>
      </c>
      <c r="C11" s="65">
        <v>1</v>
      </c>
      <c r="D11" s="51">
        <f t="shared" si="0"/>
        <v>4.5892611289582379E-2</v>
      </c>
      <c r="E11" s="51">
        <f t="shared" si="1"/>
        <v>0.59886694374243932</v>
      </c>
      <c r="F11" s="64">
        <v>14</v>
      </c>
      <c r="G11" s="65">
        <v>0</v>
      </c>
      <c r="H11" s="51">
        <f t="shared" si="2"/>
        <v>0</v>
      </c>
      <c r="I11" s="51">
        <f t="shared" si="3"/>
        <v>0</v>
      </c>
      <c r="J11" s="64">
        <v>6</v>
      </c>
      <c r="K11" s="66">
        <v>1</v>
      </c>
      <c r="L11" s="51">
        <f>SUM(K11/K28*100)</f>
        <v>8.9285714285714288E-2</v>
      </c>
      <c r="M11" s="51">
        <f>SUM(K11/K29*100000)</f>
        <v>1.1654604151369998</v>
      </c>
      <c r="N11" s="64">
        <v>12</v>
      </c>
    </row>
    <row r="12" spans="1:16" ht="25.5">
      <c r="A12" s="100" t="s">
        <v>14</v>
      </c>
      <c r="B12" s="80" t="s">
        <v>55</v>
      </c>
      <c r="C12" s="65">
        <v>115</v>
      </c>
      <c r="D12" s="51">
        <f t="shared" si="0"/>
        <v>5.2776502983019729</v>
      </c>
      <c r="E12" s="51">
        <f t="shared" si="1"/>
        <v>68.869698530380518</v>
      </c>
      <c r="F12" s="64">
        <v>4</v>
      </c>
      <c r="G12" s="65">
        <v>45</v>
      </c>
      <c r="H12" s="51">
        <f t="shared" si="2"/>
        <v>4.2492917847025495</v>
      </c>
      <c r="I12" s="51">
        <f t="shared" si="3"/>
        <v>55.433055346826144</v>
      </c>
      <c r="J12" s="64">
        <v>6</v>
      </c>
      <c r="K12" s="66">
        <v>70</v>
      </c>
      <c r="L12" s="51">
        <f>SUM(K12/K$28*100)</f>
        <v>6.25</v>
      </c>
      <c r="M12" s="51">
        <f t="shared" ref="M12:M27" si="4">SUM(K12/K$29*100000)</f>
        <v>81.582229059589991</v>
      </c>
      <c r="N12" s="64">
        <v>3</v>
      </c>
      <c r="O12" s="53"/>
    </row>
    <row r="13" spans="1:16" ht="25.5">
      <c r="A13" s="100" t="s">
        <v>15</v>
      </c>
      <c r="B13" s="80" t="s">
        <v>72</v>
      </c>
      <c r="C13" s="65">
        <v>37</v>
      </c>
      <c r="D13" s="51">
        <f t="shared" si="0"/>
        <v>1.698026617714548</v>
      </c>
      <c r="E13" s="51">
        <f t="shared" si="1"/>
        <v>22.158076918470254</v>
      </c>
      <c r="F13" s="64">
        <v>8</v>
      </c>
      <c r="G13" s="65">
        <v>21</v>
      </c>
      <c r="H13" s="51">
        <f t="shared" si="2"/>
        <v>1.9830028328611897</v>
      </c>
      <c r="I13" s="51">
        <f t="shared" si="3"/>
        <v>25.868759161852203</v>
      </c>
      <c r="J13" s="64">
        <v>7</v>
      </c>
      <c r="K13" s="66">
        <v>16</v>
      </c>
      <c r="L13" s="51">
        <f>SUM(K13/K28*100)</f>
        <v>1.4285714285714286</v>
      </c>
      <c r="M13" s="51">
        <f t="shared" si="4"/>
        <v>18.647366642191997</v>
      </c>
      <c r="N13" s="64">
        <v>9</v>
      </c>
      <c r="O13" s="53"/>
      <c r="P13" s="52"/>
    </row>
    <row r="14" spans="1:16" ht="25.5">
      <c r="A14" s="100" t="s">
        <v>16</v>
      </c>
      <c r="B14" s="80" t="s">
        <v>56</v>
      </c>
      <c r="C14" s="65">
        <v>45</v>
      </c>
      <c r="D14" s="51">
        <f t="shared" si="0"/>
        <v>2.0651675080312071</v>
      </c>
      <c r="E14" s="51">
        <f t="shared" si="1"/>
        <v>26.949012468409769</v>
      </c>
      <c r="F14" s="64">
        <v>7</v>
      </c>
      <c r="G14" s="65">
        <v>16</v>
      </c>
      <c r="H14" s="51">
        <f t="shared" si="2"/>
        <v>1.5108593012275733</v>
      </c>
      <c r="I14" s="51">
        <f t="shared" si="3"/>
        <v>19.709530789982633</v>
      </c>
      <c r="J14" s="64">
        <v>8</v>
      </c>
      <c r="K14" s="66">
        <v>29</v>
      </c>
      <c r="L14" s="51">
        <f>SUM(K14/K28*100)</f>
        <v>2.5892857142857144</v>
      </c>
      <c r="M14" s="51">
        <f t="shared" si="4"/>
        <v>33.798352038973</v>
      </c>
      <c r="N14" s="64">
        <v>7</v>
      </c>
      <c r="O14" s="53"/>
    </row>
    <row r="15" spans="1:16" ht="25.5">
      <c r="A15" s="100" t="s">
        <v>35</v>
      </c>
      <c r="B15" s="80" t="s">
        <v>58</v>
      </c>
      <c r="C15" s="65">
        <v>0</v>
      </c>
      <c r="D15" s="51">
        <f t="shared" si="0"/>
        <v>0</v>
      </c>
      <c r="E15" s="51">
        <f t="shared" si="1"/>
        <v>0</v>
      </c>
      <c r="F15" s="64">
        <v>0</v>
      </c>
      <c r="G15" s="65">
        <v>0</v>
      </c>
      <c r="H15" s="51">
        <f t="shared" si="2"/>
        <v>0</v>
      </c>
      <c r="I15" s="51">
        <f t="shared" si="3"/>
        <v>0</v>
      </c>
      <c r="J15" s="64">
        <v>0</v>
      </c>
      <c r="K15" s="66">
        <v>0</v>
      </c>
      <c r="L15" s="51">
        <f>SUM(K15/K28*100)</f>
        <v>0</v>
      </c>
      <c r="M15" s="51">
        <f t="shared" si="4"/>
        <v>0</v>
      </c>
      <c r="N15" s="64">
        <v>0</v>
      </c>
      <c r="O15" s="53"/>
    </row>
    <row r="16" spans="1:16" ht="25.5">
      <c r="A16" s="100" t="s">
        <v>17</v>
      </c>
      <c r="B16" s="80" t="s">
        <v>59</v>
      </c>
      <c r="C16" s="65">
        <v>0</v>
      </c>
      <c r="D16" s="51">
        <f t="shared" si="0"/>
        <v>0</v>
      </c>
      <c r="E16" s="51">
        <f t="shared" si="1"/>
        <v>0</v>
      </c>
      <c r="F16" s="64">
        <v>1</v>
      </c>
      <c r="G16" s="65">
        <v>0</v>
      </c>
      <c r="H16" s="51">
        <f t="shared" si="2"/>
        <v>0</v>
      </c>
      <c r="I16" s="51">
        <f t="shared" si="3"/>
        <v>0</v>
      </c>
      <c r="J16" s="64">
        <v>0</v>
      </c>
      <c r="K16" s="66">
        <v>0</v>
      </c>
      <c r="L16" s="51">
        <f>SUM(K16/K28*100)</f>
        <v>0</v>
      </c>
      <c r="M16" s="51">
        <f t="shared" si="4"/>
        <v>0</v>
      </c>
      <c r="N16" s="64">
        <v>0</v>
      </c>
      <c r="O16" s="53"/>
    </row>
    <row r="17" spans="1:15" ht="25.5">
      <c r="A17" s="100" t="s">
        <v>18</v>
      </c>
      <c r="B17" s="80" t="s">
        <v>60</v>
      </c>
      <c r="C17" s="65">
        <v>1054</v>
      </c>
      <c r="D17" s="51">
        <f t="shared" si="0"/>
        <v>48.370812299219821</v>
      </c>
      <c r="E17" s="51">
        <f t="shared" si="1"/>
        <v>631.20575870453104</v>
      </c>
      <c r="F17" s="64">
        <v>1</v>
      </c>
      <c r="G17" s="65">
        <v>431</v>
      </c>
      <c r="H17" s="51">
        <f t="shared" si="2"/>
        <v>40.698772426817754</v>
      </c>
      <c r="I17" s="51">
        <f t="shared" si="3"/>
        <v>530.9254856551571</v>
      </c>
      <c r="J17" s="64">
        <v>1</v>
      </c>
      <c r="K17" s="66">
        <v>623</v>
      </c>
      <c r="L17" s="51">
        <f>SUM(K17/K$28*100)</f>
        <v>55.625</v>
      </c>
      <c r="M17" s="51">
        <f t="shared" si="4"/>
        <v>726.08183863035094</v>
      </c>
      <c r="N17" s="64">
        <v>1</v>
      </c>
      <c r="O17" s="53"/>
    </row>
    <row r="18" spans="1:15" ht="25.5">
      <c r="A18" s="100" t="s">
        <v>19</v>
      </c>
      <c r="B18" s="80" t="s">
        <v>61</v>
      </c>
      <c r="C18" s="65">
        <v>84</v>
      </c>
      <c r="D18" s="51">
        <f t="shared" si="0"/>
        <v>3.8549793483249197</v>
      </c>
      <c r="E18" s="51">
        <f t="shared" si="1"/>
        <v>50.3048232743649</v>
      </c>
      <c r="F18" s="64">
        <v>6</v>
      </c>
      <c r="G18" s="65">
        <v>49</v>
      </c>
      <c r="H18" s="51">
        <f t="shared" si="2"/>
        <v>4.6270066100094436</v>
      </c>
      <c r="I18" s="51">
        <f t="shared" si="3"/>
        <v>60.360438044321803</v>
      </c>
      <c r="J18" s="64">
        <v>5</v>
      </c>
      <c r="K18" s="66">
        <v>35</v>
      </c>
      <c r="L18" s="51">
        <f>SUM(K18/K28*100)</f>
        <v>3.125</v>
      </c>
      <c r="M18" s="51">
        <f t="shared" si="4"/>
        <v>40.791114529794996</v>
      </c>
      <c r="N18" s="64">
        <v>5</v>
      </c>
      <c r="O18" s="53"/>
    </row>
    <row r="19" spans="1:15" ht="25.5">
      <c r="A19" s="100" t="s">
        <v>20</v>
      </c>
      <c r="B19" s="80" t="s">
        <v>67</v>
      </c>
      <c r="C19" s="65">
        <v>139</v>
      </c>
      <c r="D19" s="51">
        <f t="shared" si="0"/>
        <v>6.3790729692519506</v>
      </c>
      <c r="E19" s="51">
        <f t="shared" si="1"/>
        <v>83.242505180199061</v>
      </c>
      <c r="F19" s="64">
        <v>3</v>
      </c>
      <c r="G19" s="65">
        <v>93</v>
      </c>
      <c r="H19" s="51">
        <f t="shared" si="2"/>
        <v>8.7818696883852692</v>
      </c>
      <c r="I19" s="51">
        <f t="shared" si="3"/>
        <v>114.56164771677403</v>
      </c>
      <c r="J19" s="64">
        <v>3</v>
      </c>
      <c r="K19" s="66">
        <v>46</v>
      </c>
      <c r="L19" s="51">
        <f>SUM(K19/K28*100)</f>
        <v>4.1071428571428568</v>
      </c>
      <c r="M19" s="51">
        <f t="shared" si="4"/>
        <v>53.611179096301996</v>
      </c>
      <c r="N19" s="64">
        <v>4</v>
      </c>
      <c r="O19" s="53"/>
    </row>
    <row r="20" spans="1:15" ht="25.5">
      <c r="A20" s="100" t="s">
        <v>21</v>
      </c>
      <c r="B20" s="80" t="s">
        <v>62</v>
      </c>
      <c r="C20" s="65">
        <v>0</v>
      </c>
      <c r="D20" s="51">
        <f t="shared" si="0"/>
        <v>0</v>
      </c>
      <c r="E20" s="51">
        <f t="shared" si="1"/>
        <v>0</v>
      </c>
      <c r="F20" s="64">
        <v>0</v>
      </c>
      <c r="G20" s="65">
        <v>0</v>
      </c>
      <c r="H20" s="51">
        <f t="shared" si="2"/>
        <v>0</v>
      </c>
      <c r="I20" s="51">
        <f t="shared" si="3"/>
        <v>0</v>
      </c>
      <c r="J20" s="64">
        <v>0</v>
      </c>
      <c r="K20" s="66">
        <v>0</v>
      </c>
      <c r="L20" s="51">
        <f>SUM(K20/K28*100)</f>
        <v>0</v>
      </c>
      <c r="M20" s="51">
        <f t="shared" si="4"/>
        <v>0</v>
      </c>
      <c r="N20" s="64">
        <v>0</v>
      </c>
      <c r="O20" s="53"/>
    </row>
    <row r="21" spans="1:15" ht="38.25">
      <c r="A21" s="100" t="s">
        <v>22</v>
      </c>
      <c r="B21" s="80" t="s">
        <v>63</v>
      </c>
      <c r="C21" s="65">
        <v>4</v>
      </c>
      <c r="D21" s="51">
        <f t="shared" si="0"/>
        <v>0.18357044515832951</v>
      </c>
      <c r="E21" s="51">
        <f t="shared" si="1"/>
        <v>2.3954677749697573</v>
      </c>
      <c r="F21" s="64">
        <v>12</v>
      </c>
      <c r="G21" s="65">
        <v>0</v>
      </c>
      <c r="H21" s="51">
        <f t="shared" si="2"/>
        <v>0</v>
      </c>
      <c r="I21" s="51">
        <f t="shared" si="3"/>
        <v>0</v>
      </c>
      <c r="J21" s="64">
        <v>0</v>
      </c>
      <c r="K21" s="66">
        <v>4</v>
      </c>
      <c r="L21" s="51">
        <f>SUM(K21/K28*100)</f>
        <v>0.35714285714285715</v>
      </c>
      <c r="M21" s="51">
        <f t="shared" si="4"/>
        <v>4.6618416605479993</v>
      </c>
      <c r="N21" s="64">
        <v>11</v>
      </c>
      <c r="O21" s="53"/>
    </row>
    <row r="22" spans="1:15" ht="25.5">
      <c r="A22" s="100" t="s">
        <v>23</v>
      </c>
      <c r="B22" s="80" t="s">
        <v>64</v>
      </c>
      <c r="C22" s="65">
        <v>34</v>
      </c>
      <c r="D22" s="51">
        <f t="shared" si="0"/>
        <v>1.5603487838458008</v>
      </c>
      <c r="E22" s="51">
        <f t="shared" si="1"/>
        <v>20.361476087242938</v>
      </c>
      <c r="F22" s="64">
        <v>9</v>
      </c>
      <c r="G22" s="65">
        <v>12</v>
      </c>
      <c r="H22" s="51">
        <f t="shared" si="2"/>
        <v>1.1331444759206799</v>
      </c>
      <c r="I22" s="51">
        <f t="shared" si="3"/>
        <v>14.782148092486974</v>
      </c>
      <c r="J22" s="64">
        <v>9</v>
      </c>
      <c r="K22" s="66">
        <v>22</v>
      </c>
      <c r="L22" s="51">
        <f>SUM(K22/K28*100)</f>
        <v>1.9642857142857142</v>
      </c>
      <c r="M22" s="51">
        <f t="shared" si="4"/>
        <v>25.640129133014</v>
      </c>
      <c r="N22" s="64">
        <v>8</v>
      </c>
      <c r="O22" s="53"/>
    </row>
    <row r="23" spans="1:15" ht="25.5">
      <c r="A23" s="100" t="s">
        <v>24</v>
      </c>
      <c r="B23" s="80" t="s">
        <v>65</v>
      </c>
      <c r="C23" s="65">
        <v>0</v>
      </c>
      <c r="D23" s="51">
        <f t="shared" si="0"/>
        <v>0</v>
      </c>
      <c r="E23" s="51">
        <f t="shared" si="1"/>
        <v>0</v>
      </c>
      <c r="F23" s="64">
        <v>0</v>
      </c>
      <c r="G23" s="65">
        <v>0</v>
      </c>
      <c r="H23" s="51">
        <f t="shared" si="2"/>
        <v>0</v>
      </c>
      <c r="I23" s="51">
        <f t="shared" si="3"/>
        <v>0</v>
      </c>
      <c r="J23" s="64">
        <v>0</v>
      </c>
      <c r="K23" s="66">
        <v>0</v>
      </c>
      <c r="L23" s="51">
        <f>SUM(K23/K28*100)</f>
        <v>0</v>
      </c>
      <c r="M23" s="51">
        <f t="shared" si="4"/>
        <v>0</v>
      </c>
      <c r="N23" s="64">
        <v>0</v>
      </c>
      <c r="O23" s="53"/>
    </row>
    <row r="24" spans="1:15" ht="25.5">
      <c r="A24" s="100" t="s">
        <v>25</v>
      </c>
      <c r="B24" s="80" t="s">
        <v>66</v>
      </c>
      <c r="C24" s="65">
        <v>2</v>
      </c>
      <c r="D24" s="51">
        <f t="shared" si="0"/>
        <v>9.1785222579164757E-2</v>
      </c>
      <c r="E24" s="51">
        <f t="shared" si="1"/>
        <v>1.1977338874848786</v>
      </c>
      <c r="F24" s="64">
        <v>13</v>
      </c>
      <c r="G24" s="65">
        <v>2</v>
      </c>
      <c r="H24" s="51">
        <f t="shared" si="2"/>
        <v>0.18885741265344666</v>
      </c>
      <c r="I24" s="51">
        <f t="shared" si="3"/>
        <v>2.4636913487478291</v>
      </c>
      <c r="J24" s="64">
        <v>11</v>
      </c>
      <c r="K24" s="66">
        <v>0</v>
      </c>
      <c r="L24" s="51">
        <f>SUM(K24/K28*100)</f>
        <v>0</v>
      </c>
      <c r="M24" s="51">
        <f t="shared" si="4"/>
        <v>0</v>
      </c>
      <c r="N24" s="64">
        <v>0</v>
      </c>
      <c r="O24" s="53"/>
    </row>
    <row r="25" spans="1:15" ht="38.25">
      <c r="A25" s="100" t="s">
        <v>26</v>
      </c>
      <c r="B25" s="80" t="s">
        <v>68</v>
      </c>
      <c r="C25" s="65">
        <v>2</v>
      </c>
      <c r="D25" s="51">
        <f t="shared" si="0"/>
        <v>9.1785222579164757E-2</v>
      </c>
      <c r="E25" s="51">
        <f t="shared" si="1"/>
        <v>1.1977338874848786</v>
      </c>
      <c r="F25" s="64">
        <v>13</v>
      </c>
      <c r="G25" s="65">
        <v>1</v>
      </c>
      <c r="H25" s="51">
        <f t="shared" si="2"/>
        <v>9.442870632672333E-2</v>
      </c>
      <c r="I25" s="51">
        <f t="shared" si="3"/>
        <v>1.2318456743739146</v>
      </c>
      <c r="J25" s="64">
        <v>12</v>
      </c>
      <c r="K25" s="66">
        <v>1</v>
      </c>
      <c r="L25" s="51">
        <f>SUM(K25/K28*100)</f>
        <v>8.9285714285714288E-2</v>
      </c>
      <c r="M25" s="51">
        <f t="shared" si="4"/>
        <v>1.1654604151369998</v>
      </c>
      <c r="N25" s="64">
        <v>12</v>
      </c>
      <c r="O25" s="53"/>
    </row>
    <row r="26" spans="1:15" ht="38.25">
      <c r="A26" s="100" t="s">
        <v>27</v>
      </c>
      <c r="B26" s="80" t="s">
        <v>69</v>
      </c>
      <c r="C26" s="65">
        <v>8</v>
      </c>
      <c r="D26" s="51">
        <f t="shared" si="0"/>
        <v>0.36714089031665903</v>
      </c>
      <c r="E26" s="51">
        <f t="shared" si="1"/>
        <v>4.7909355499395145</v>
      </c>
      <c r="F26" s="64">
        <v>11</v>
      </c>
      <c r="G26" s="65">
        <v>7</v>
      </c>
      <c r="H26" s="51">
        <f t="shared" si="2"/>
        <v>0.66100094428706324</v>
      </c>
      <c r="I26" s="51">
        <f t="shared" si="3"/>
        <v>8.6229197206174018</v>
      </c>
      <c r="J26" s="64">
        <v>10</v>
      </c>
      <c r="K26" s="66">
        <v>1</v>
      </c>
      <c r="L26" s="51">
        <f>SUM(K26/K28*100)</f>
        <v>8.9285714285714288E-2</v>
      </c>
      <c r="M26" s="51">
        <f t="shared" si="4"/>
        <v>1.1654604151369998</v>
      </c>
      <c r="N26" s="64">
        <v>12</v>
      </c>
      <c r="O26" s="53"/>
    </row>
    <row r="27" spans="1:15" ht="38.25">
      <c r="A27" s="100" t="s">
        <v>28</v>
      </c>
      <c r="B27" s="80" t="s">
        <v>70</v>
      </c>
      <c r="C27" s="65">
        <v>94</v>
      </c>
      <c r="D27" s="51">
        <f t="shared" si="0"/>
        <v>4.3139054612207435</v>
      </c>
      <c r="E27" s="51">
        <f t="shared" si="1"/>
        <v>56.293492711789291</v>
      </c>
      <c r="F27" s="64">
        <v>5</v>
      </c>
      <c r="G27" s="65">
        <v>61</v>
      </c>
      <c r="H27" s="51">
        <f t="shared" si="2"/>
        <v>5.760151085930123</v>
      </c>
      <c r="I27" s="51">
        <f t="shared" si="3"/>
        <v>75.142586136808774</v>
      </c>
      <c r="J27" s="64">
        <v>4</v>
      </c>
      <c r="K27" s="66">
        <v>33</v>
      </c>
      <c r="L27" s="51">
        <f>SUM(K27/K28*100)</f>
        <v>2.9464285714285712</v>
      </c>
      <c r="M27" s="51">
        <f t="shared" si="4"/>
        <v>38.460193699521</v>
      </c>
      <c r="N27" s="64">
        <v>6</v>
      </c>
      <c r="O27" s="53"/>
    </row>
    <row r="28" spans="1:15">
      <c r="A28" s="99" t="s">
        <v>34</v>
      </c>
      <c r="B28" s="144"/>
      <c r="C28" s="102">
        <f>SUM(C9:C27)</f>
        <v>2179</v>
      </c>
      <c r="D28" s="103">
        <f>SUM(C28/C28*100)</f>
        <v>100</v>
      </c>
      <c r="E28" s="104">
        <f>SUM(C28/C29*100000)</f>
        <v>1304.9310704147751</v>
      </c>
      <c r="F28" s="105"/>
      <c r="G28" s="102">
        <f>SUM(G9:G27)</f>
        <v>1059</v>
      </c>
      <c r="H28" s="103">
        <f>SUM(G28/G28*100)</f>
        <v>100</v>
      </c>
      <c r="I28" s="104">
        <f>SUM(G28/G29*100000)</f>
        <v>1304.5245691619753</v>
      </c>
      <c r="J28" s="105"/>
      <c r="K28" s="102">
        <f>SUM(K9:K27)</f>
        <v>1120</v>
      </c>
      <c r="L28" s="103">
        <f>SUM(K28/K28*100)</f>
        <v>100</v>
      </c>
      <c r="M28" s="104">
        <f>SUM(K28/K29*100000)</f>
        <v>1305.3156649534399</v>
      </c>
      <c r="N28" s="105"/>
    </row>
    <row r="29" spans="1:15">
      <c r="B29" s="12" t="s">
        <v>51</v>
      </c>
      <c r="C29" s="40">
        <v>166982</v>
      </c>
      <c r="G29" s="40">
        <v>81179</v>
      </c>
      <c r="K29" s="41">
        <v>85803</v>
      </c>
    </row>
    <row r="31" spans="1:15">
      <c r="B31" s="12"/>
      <c r="C31" s="42"/>
      <c r="D31" s="24"/>
      <c r="E31" s="24"/>
      <c r="G31" s="42"/>
      <c r="H31" s="24"/>
      <c r="I31" s="24"/>
      <c r="K31" s="42"/>
      <c r="L31" s="24"/>
      <c r="M31" s="24"/>
    </row>
    <row r="32" spans="1:15" ht="15">
      <c r="B32" s="21"/>
      <c r="C32" s="133"/>
      <c r="D32" s="25"/>
      <c r="E32" s="31"/>
      <c r="G32" s="133"/>
      <c r="K32" s="133"/>
    </row>
    <row r="34" spans="3:11">
      <c r="C34" s="36"/>
      <c r="D34" s="23"/>
      <c r="E34" s="30"/>
      <c r="F34" s="32"/>
      <c r="G34" s="23"/>
      <c r="H34" s="23"/>
      <c r="I34" s="30"/>
      <c r="J34" s="32"/>
      <c r="K34" s="23"/>
    </row>
    <row r="35" spans="3:11">
      <c r="C35" s="38"/>
    </row>
    <row r="36" spans="3:11">
      <c r="C36" s="38"/>
    </row>
    <row r="37" spans="3:11">
      <c r="C37" s="38"/>
    </row>
    <row r="38" spans="3:11" ht="15">
      <c r="C38" s="133"/>
      <c r="D38" s="134"/>
      <c r="E38" s="28"/>
    </row>
    <row r="39" spans="3:11" ht="15">
      <c r="C39" s="133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7"/>
  <sheetViews>
    <sheetView zoomScale="96" zoomScaleNormal="96" workbookViewId="0"/>
  </sheetViews>
  <sheetFormatPr defaultRowHeight="12.75"/>
  <cols>
    <col min="1" max="1" width="5.85546875" style="8" customWidth="1"/>
    <col min="2" max="2" width="39.28515625" style="6" customWidth="1"/>
    <col min="3" max="3" width="9.140625" style="37"/>
    <col min="4" max="4" width="7.42578125" customWidth="1"/>
    <col min="5" max="5" width="9.140625" style="11"/>
    <col min="6" max="6" width="5.42578125" style="5" bestFit="1" customWidth="1"/>
    <col min="7" max="7" width="9.140625" style="8"/>
    <col min="8" max="8" width="6.5703125" customWidth="1"/>
    <col min="9" max="9" width="9.140625" style="11"/>
    <col min="10" max="10" width="5.42578125" style="5" bestFit="1" customWidth="1"/>
    <col min="11" max="11" width="7.5703125" style="8" bestFit="1" customWidth="1"/>
    <col min="12" max="12" width="6.7109375" customWidth="1"/>
    <col min="13" max="13" width="9.140625" style="11"/>
    <col min="14" max="14" width="5.42578125" style="5" bestFit="1" customWidth="1"/>
    <col min="15" max="16384" width="9.140625" style="11"/>
  </cols>
  <sheetData>
    <row r="1" spans="1:15">
      <c r="A1" s="26" t="s">
        <v>40</v>
      </c>
      <c r="B1" s="7"/>
      <c r="C1" s="33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5" s="22" customFormat="1">
      <c r="A2" s="2"/>
      <c r="B2" s="39"/>
      <c r="C2" s="173" t="s">
        <v>0</v>
      </c>
      <c r="D2" s="173"/>
      <c r="E2" s="173"/>
      <c r="F2" s="174"/>
      <c r="G2" s="172" t="s">
        <v>29</v>
      </c>
      <c r="H2" s="173"/>
      <c r="I2" s="173"/>
      <c r="J2" s="174"/>
      <c r="K2" s="172" t="s">
        <v>30</v>
      </c>
      <c r="L2" s="173"/>
      <c r="M2" s="173"/>
      <c r="N2" s="174"/>
    </row>
    <row r="3" spans="1:15" s="22" customFormat="1">
      <c r="A3" s="2"/>
      <c r="B3" s="2"/>
      <c r="C3" s="34"/>
      <c r="D3" s="13"/>
      <c r="E3" s="18" t="s">
        <v>2</v>
      </c>
      <c r="F3" s="14"/>
      <c r="G3" s="13"/>
      <c r="H3" s="13"/>
      <c r="I3" s="18" t="s">
        <v>2</v>
      </c>
      <c r="J3" s="14"/>
      <c r="K3" s="13"/>
      <c r="L3" s="13"/>
      <c r="M3" s="18" t="s">
        <v>2</v>
      </c>
      <c r="N3" s="4"/>
    </row>
    <row r="4" spans="1:15" s="22" customFormat="1">
      <c r="A4" s="2" t="s">
        <v>3</v>
      </c>
      <c r="B4" s="2"/>
      <c r="C4" s="34" t="s">
        <v>1</v>
      </c>
      <c r="D4" s="13" t="s">
        <v>4</v>
      </c>
      <c r="E4" s="19">
        <v>100000</v>
      </c>
      <c r="F4" s="15" t="s">
        <v>33</v>
      </c>
      <c r="G4" s="13" t="s">
        <v>1</v>
      </c>
      <c r="H4" s="13" t="s">
        <v>4</v>
      </c>
      <c r="I4" s="19">
        <v>100000</v>
      </c>
      <c r="J4" s="15" t="s">
        <v>33</v>
      </c>
      <c r="K4" s="13" t="s">
        <v>1</v>
      </c>
      <c r="L4" s="13" t="s">
        <v>4</v>
      </c>
      <c r="M4" s="19">
        <v>100000</v>
      </c>
      <c r="N4" s="14" t="s">
        <v>33</v>
      </c>
    </row>
    <row r="5" spans="1:15" s="22" customFormat="1">
      <c r="A5" s="2"/>
      <c r="B5" s="2"/>
      <c r="C5" s="34"/>
      <c r="D5" s="13"/>
      <c r="E5" s="18" t="s">
        <v>5</v>
      </c>
      <c r="F5" s="14"/>
      <c r="G5" s="13"/>
      <c r="H5" s="13"/>
      <c r="I5" s="18" t="s">
        <v>5</v>
      </c>
      <c r="J5" s="14"/>
      <c r="K5" s="13"/>
      <c r="L5" s="13"/>
      <c r="M5" s="18" t="s">
        <v>5</v>
      </c>
      <c r="N5" s="4"/>
    </row>
    <row r="6" spans="1:15" s="22" customFormat="1">
      <c r="A6" s="2"/>
      <c r="B6" s="2"/>
      <c r="C6" s="34"/>
      <c r="D6" s="13"/>
      <c r="E6" s="18" t="s">
        <v>7</v>
      </c>
      <c r="F6" s="14"/>
      <c r="G6" s="13"/>
      <c r="H6" s="13"/>
      <c r="I6" s="18" t="s">
        <v>7</v>
      </c>
      <c r="J6" s="14"/>
      <c r="K6" s="13"/>
      <c r="L6" s="13"/>
      <c r="M6" s="18" t="s">
        <v>7</v>
      </c>
      <c r="N6" s="4"/>
    </row>
    <row r="7" spans="1:15" s="22" customFormat="1">
      <c r="A7" s="2" t="s">
        <v>8</v>
      </c>
      <c r="B7" s="2"/>
      <c r="C7" s="34" t="s">
        <v>6</v>
      </c>
      <c r="D7" s="13" t="s">
        <v>4</v>
      </c>
      <c r="E7" s="19">
        <v>100000</v>
      </c>
      <c r="F7" s="15"/>
      <c r="G7" s="13" t="s">
        <v>6</v>
      </c>
      <c r="H7" s="13" t="s">
        <v>4</v>
      </c>
      <c r="I7" s="19">
        <v>100000</v>
      </c>
      <c r="J7" s="15"/>
      <c r="K7" s="13" t="s">
        <v>6</v>
      </c>
      <c r="L7" s="13" t="s">
        <v>4</v>
      </c>
      <c r="M7" s="19">
        <v>100000</v>
      </c>
      <c r="N7" s="4"/>
    </row>
    <row r="8" spans="1:15" s="22" customFormat="1">
      <c r="C8" s="34"/>
      <c r="D8" s="18"/>
      <c r="E8" s="18" t="s">
        <v>9</v>
      </c>
      <c r="F8" s="14"/>
      <c r="G8" s="18"/>
      <c r="H8" s="18"/>
      <c r="I8" s="18" t="s">
        <v>9</v>
      </c>
      <c r="J8" s="14"/>
      <c r="K8" s="18"/>
      <c r="L8" s="18"/>
      <c r="M8" s="18" t="s">
        <v>9</v>
      </c>
      <c r="N8" s="4"/>
    </row>
    <row r="9" spans="1:15" ht="25.5">
      <c r="A9" s="100" t="s">
        <v>10</v>
      </c>
      <c r="B9" s="80" t="s">
        <v>71</v>
      </c>
      <c r="C9" s="95">
        <v>15</v>
      </c>
      <c r="D9" s="51">
        <f t="shared" ref="D9:D27" si="0">SUM(C9/$C$28*100)</f>
        <v>0.97529258777633299</v>
      </c>
      <c r="E9" s="51">
        <f t="shared" ref="E9:E27" si="1">SUM(C9/$C$29*100000)</f>
        <v>13.92615424608443</v>
      </c>
      <c r="F9" s="64">
        <v>11</v>
      </c>
      <c r="G9" s="65">
        <v>9</v>
      </c>
      <c r="H9" s="51">
        <f t="shared" ref="H9:H27" si="2">SUM(G9/$G$28*100)</f>
        <v>1.1920529801324504</v>
      </c>
      <c r="I9" s="51">
        <f t="shared" ref="I9:I27" si="3">SUM(G9/$G$29*100000)</f>
        <v>17.21038742494359</v>
      </c>
      <c r="J9" s="64">
        <v>10</v>
      </c>
      <c r="K9" s="66">
        <v>6</v>
      </c>
      <c r="L9" s="51">
        <f t="shared" ref="L9:L27" si="4">SUM(K9/$K$28*100)</f>
        <v>0.76628352490421447</v>
      </c>
      <c r="M9" s="51">
        <f t="shared" ref="M9:M27" si="5">SUM(K9/$K$29*100000)</f>
        <v>10.827002544345598</v>
      </c>
      <c r="N9" s="64">
        <v>10</v>
      </c>
    </row>
    <row r="10" spans="1:15">
      <c r="A10" s="100" t="s">
        <v>11</v>
      </c>
      <c r="B10" s="80" t="s">
        <v>12</v>
      </c>
      <c r="C10" s="70">
        <v>405</v>
      </c>
      <c r="D10" s="51">
        <f t="shared" si="0"/>
        <v>26.33289986996099</v>
      </c>
      <c r="E10" s="51">
        <f t="shared" si="1"/>
        <v>376.00616464427958</v>
      </c>
      <c r="F10" s="64">
        <v>2</v>
      </c>
      <c r="G10" s="65">
        <v>221</v>
      </c>
      <c r="H10" s="51">
        <f t="shared" si="2"/>
        <v>29.271523178807946</v>
      </c>
      <c r="I10" s="51">
        <f t="shared" si="3"/>
        <v>422.61062454583703</v>
      </c>
      <c r="J10" s="64">
        <v>2</v>
      </c>
      <c r="K10" s="66">
        <v>184</v>
      </c>
      <c r="L10" s="51">
        <f t="shared" si="4"/>
        <v>23.499361430395911</v>
      </c>
      <c r="M10" s="51">
        <f t="shared" si="5"/>
        <v>332.02807802659834</v>
      </c>
      <c r="N10" s="64">
        <v>2</v>
      </c>
    </row>
    <row r="11" spans="1:15" ht="51">
      <c r="A11" s="100" t="s">
        <v>13</v>
      </c>
      <c r="B11" s="80" t="s">
        <v>54</v>
      </c>
      <c r="C11" s="65">
        <v>0</v>
      </c>
      <c r="D11" s="51">
        <f t="shared" si="0"/>
        <v>0</v>
      </c>
      <c r="E11" s="51">
        <f t="shared" si="1"/>
        <v>0</v>
      </c>
      <c r="F11" s="64">
        <v>0</v>
      </c>
      <c r="G11" s="65">
        <v>0</v>
      </c>
      <c r="H11" s="51">
        <f t="shared" si="2"/>
        <v>0</v>
      </c>
      <c r="I11" s="51">
        <f t="shared" si="3"/>
        <v>0</v>
      </c>
      <c r="J11" s="64">
        <v>0</v>
      </c>
      <c r="K11" s="66">
        <v>0</v>
      </c>
      <c r="L11" s="51">
        <f t="shared" si="4"/>
        <v>0</v>
      </c>
      <c r="M11" s="51">
        <f t="shared" si="5"/>
        <v>0</v>
      </c>
      <c r="N11" s="64">
        <v>0</v>
      </c>
    </row>
    <row r="12" spans="1:15" ht="25.5">
      <c r="A12" s="100" t="s">
        <v>14</v>
      </c>
      <c r="B12" s="80" t="s">
        <v>55</v>
      </c>
      <c r="C12" s="65">
        <v>72</v>
      </c>
      <c r="D12" s="51">
        <f t="shared" si="0"/>
        <v>4.6814044213263983</v>
      </c>
      <c r="E12" s="51">
        <f t="shared" si="1"/>
        <v>66.845540381205254</v>
      </c>
      <c r="F12" s="64">
        <v>5</v>
      </c>
      <c r="G12" s="65">
        <v>36</v>
      </c>
      <c r="H12" s="51">
        <f t="shared" si="2"/>
        <v>4.7682119205298017</v>
      </c>
      <c r="I12" s="51">
        <f t="shared" si="3"/>
        <v>68.841549699774362</v>
      </c>
      <c r="J12" s="64">
        <v>6</v>
      </c>
      <c r="K12" s="66">
        <v>36</v>
      </c>
      <c r="L12" s="51">
        <f t="shared" si="4"/>
        <v>4.5977011494252871</v>
      </c>
      <c r="M12" s="51">
        <f t="shared" si="5"/>
        <v>64.962015266073593</v>
      </c>
      <c r="N12" s="64">
        <v>4</v>
      </c>
      <c r="O12" s="53"/>
    </row>
    <row r="13" spans="1:15" ht="25.5">
      <c r="A13" s="100" t="s">
        <v>15</v>
      </c>
      <c r="B13" s="80" t="s">
        <v>72</v>
      </c>
      <c r="C13" s="65">
        <v>27</v>
      </c>
      <c r="D13" s="51">
        <f t="shared" si="0"/>
        <v>1.7555266579973992</v>
      </c>
      <c r="E13" s="51">
        <f t="shared" si="1"/>
        <v>25.067077642951972</v>
      </c>
      <c r="F13" s="64">
        <v>9</v>
      </c>
      <c r="G13" s="65">
        <v>14</v>
      </c>
      <c r="H13" s="51">
        <f t="shared" si="2"/>
        <v>1.8543046357615895</v>
      </c>
      <c r="I13" s="51">
        <f t="shared" si="3"/>
        <v>26.771713772134468</v>
      </c>
      <c r="J13" s="64">
        <v>8</v>
      </c>
      <c r="K13" s="66">
        <v>13</v>
      </c>
      <c r="L13" s="51">
        <f t="shared" si="4"/>
        <v>1.6602809706257982</v>
      </c>
      <c r="M13" s="51">
        <f t="shared" si="5"/>
        <v>23.458505512748797</v>
      </c>
      <c r="N13" s="64">
        <v>8</v>
      </c>
      <c r="O13" s="53"/>
    </row>
    <row r="14" spans="1:15" ht="25.5">
      <c r="A14" s="100" t="s">
        <v>16</v>
      </c>
      <c r="B14" s="80" t="s">
        <v>56</v>
      </c>
      <c r="C14" s="65">
        <v>32</v>
      </c>
      <c r="D14" s="51">
        <f t="shared" si="0"/>
        <v>2.080624187256177</v>
      </c>
      <c r="E14" s="51">
        <f t="shared" si="1"/>
        <v>29.709129058313451</v>
      </c>
      <c r="F14" s="64">
        <v>8</v>
      </c>
      <c r="G14" s="65">
        <v>12</v>
      </c>
      <c r="H14" s="51">
        <f t="shared" si="2"/>
        <v>1.5894039735099337</v>
      </c>
      <c r="I14" s="51">
        <f t="shared" si="3"/>
        <v>22.947183233258116</v>
      </c>
      <c r="J14" s="64">
        <v>9</v>
      </c>
      <c r="K14" s="66">
        <v>20</v>
      </c>
      <c r="L14" s="51">
        <f t="shared" si="4"/>
        <v>2.554278416347382</v>
      </c>
      <c r="M14" s="51">
        <f t="shared" si="5"/>
        <v>36.090008481151997</v>
      </c>
      <c r="N14" s="64">
        <v>7</v>
      </c>
      <c r="O14" s="53"/>
    </row>
    <row r="15" spans="1:15" ht="25.5">
      <c r="A15" s="100" t="s">
        <v>35</v>
      </c>
      <c r="B15" s="80" t="s">
        <v>58</v>
      </c>
      <c r="C15" s="65">
        <v>0</v>
      </c>
      <c r="D15" s="51">
        <f t="shared" si="0"/>
        <v>0</v>
      </c>
      <c r="E15" s="51">
        <f t="shared" si="1"/>
        <v>0</v>
      </c>
      <c r="F15" s="64">
        <v>0</v>
      </c>
      <c r="G15" s="65">
        <v>0</v>
      </c>
      <c r="H15" s="51">
        <f t="shared" si="2"/>
        <v>0</v>
      </c>
      <c r="I15" s="51">
        <f t="shared" si="3"/>
        <v>0</v>
      </c>
      <c r="J15" s="64">
        <v>0</v>
      </c>
      <c r="K15" s="66">
        <v>0</v>
      </c>
      <c r="L15" s="51">
        <f t="shared" si="4"/>
        <v>0</v>
      </c>
      <c r="M15" s="51">
        <f t="shared" si="5"/>
        <v>0</v>
      </c>
      <c r="N15" s="64">
        <v>0</v>
      </c>
      <c r="O15" s="53"/>
    </row>
    <row r="16" spans="1:15" ht="25.5">
      <c r="A16" s="100" t="s">
        <v>17</v>
      </c>
      <c r="B16" s="80" t="s">
        <v>59</v>
      </c>
      <c r="C16" s="65">
        <v>0</v>
      </c>
      <c r="D16" s="51">
        <f t="shared" si="0"/>
        <v>0</v>
      </c>
      <c r="E16" s="51">
        <f t="shared" si="1"/>
        <v>0</v>
      </c>
      <c r="F16" s="64">
        <v>0</v>
      </c>
      <c r="G16" s="65">
        <v>0</v>
      </c>
      <c r="H16" s="51">
        <f t="shared" si="2"/>
        <v>0</v>
      </c>
      <c r="I16" s="51">
        <f t="shared" si="3"/>
        <v>0</v>
      </c>
      <c r="J16" s="64">
        <v>0</v>
      </c>
      <c r="K16" s="66">
        <v>0</v>
      </c>
      <c r="L16" s="51">
        <f t="shared" si="4"/>
        <v>0</v>
      </c>
      <c r="M16" s="51">
        <f t="shared" si="5"/>
        <v>0</v>
      </c>
      <c r="N16" s="64">
        <v>0</v>
      </c>
      <c r="O16" s="53"/>
    </row>
    <row r="17" spans="1:15" ht="25.5">
      <c r="A17" s="100" t="s">
        <v>18</v>
      </c>
      <c r="B17" s="80" t="s">
        <v>60</v>
      </c>
      <c r="C17" s="65">
        <v>663</v>
      </c>
      <c r="D17" s="51">
        <f t="shared" si="0"/>
        <v>43.107932379713915</v>
      </c>
      <c r="E17" s="51">
        <f t="shared" si="1"/>
        <v>615.53601767693181</v>
      </c>
      <c r="F17" s="64">
        <v>1</v>
      </c>
      <c r="G17" s="65">
        <v>293</v>
      </c>
      <c r="H17" s="51">
        <f t="shared" si="2"/>
        <v>38.807947019867548</v>
      </c>
      <c r="I17" s="51">
        <f t="shared" si="3"/>
        <v>560.29372394538575</v>
      </c>
      <c r="J17" s="64">
        <v>1</v>
      </c>
      <c r="K17" s="66">
        <v>370</v>
      </c>
      <c r="L17" s="51">
        <f t="shared" si="4"/>
        <v>47.254150702426564</v>
      </c>
      <c r="M17" s="51">
        <f t="shared" si="5"/>
        <v>667.66515690131189</v>
      </c>
      <c r="N17" s="64">
        <v>1</v>
      </c>
      <c r="O17" s="53"/>
    </row>
    <row r="18" spans="1:15" ht="25.5">
      <c r="A18" s="100" t="s">
        <v>19</v>
      </c>
      <c r="B18" s="80" t="s">
        <v>61</v>
      </c>
      <c r="C18" s="65">
        <v>68</v>
      </c>
      <c r="D18" s="51">
        <f t="shared" si="0"/>
        <v>4.4213263979193753</v>
      </c>
      <c r="E18" s="51">
        <f t="shared" si="1"/>
        <v>63.131899248916078</v>
      </c>
      <c r="F18" s="64">
        <v>6</v>
      </c>
      <c r="G18" s="65">
        <v>40</v>
      </c>
      <c r="H18" s="51">
        <f t="shared" si="2"/>
        <v>5.298013245033113</v>
      </c>
      <c r="I18" s="51">
        <f t="shared" si="3"/>
        <v>76.490610777527053</v>
      </c>
      <c r="J18" s="64">
        <v>5</v>
      </c>
      <c r="K18" s="66">
        <v>28</v>
      </c>
      <c r="L18" s="51">
        <f t="shared" si="4"/>
        <v>3.5759897828863343</v>
      </c>
      <c r="M18" s="51">
        <f t="shared" si="5"/>
        <v>50.526011873612795</v>
      </c>
      <c r="N18" s="64">
        <v>6</v>
      </c>
      <c r="O18" s="53"/>
    </row>
    <row r="19" spans="1:15" ht="25.5">
      <c r="A19" s="100" t="s">
        <v>20</v>
      </c>
      <c r="B19" s="80" t="s">
        <v>67</v>
      </c>
      <c r="C19" s="65">
        <v>91</v>
      </c>
      <c r="D19" s="51">
        <f t="shared" si="0"/>
        <v>5.9167750325097535</v>
      </c>
      <c r="E19" s="51">
        <f t="shared" si="1"/>
        <v>84.485335759578874</v>
      </c>
      <c r="F19" s="64">
        <v>4</v>
      </c>
      <c r="G19" s="65">
        <v>48</v>
      </c>
      <c r="H19" s="51">
        <f t="shared" si="2"/>
        <v>6.3576158940397347</v>
      </c>
      <c r="I19" s="51">
        <f t="shared" si="3"/>
        <v>91.788732933032463</v>
      </c>
      <c r="J19" s="64">
        <v>4</v>
      </c>
      <c r="K19" s="66">
        <v>43</v>
      </c>
      <c r="L19" s="51">
        <f t="shared" si="4"/>
        <v>5.4916985951468709</v>
      </c>
      <c r="M19" s="51">
        <f t="shared" si="5"/>
        <v>77.593518234476775</v>
      </c>
      <c r="N19" s="64">
        <v>3</v>
      </c>
      <c r="O19" s="53"/>
    </row>
    <row r="20" spans="1:15" ht="25.5">
      <c r="A20" s="100" t="s">
        <v>21</v>
      </c>
      <c r="B20" s="80" t="s">
        <v>62</v>
      </c>
      <c r="C20" s="65">
        <v>0</v>
      </c>
      <c r="D20" s="51">
        <f t="shared" si="0"/>
        <v>0</v>
      </c>
      <c r="E20" s="51">
        <f t="shared" si="1"/>
        <v>0</v>
      </c>
      <c r="F20" s="64">
        <v>0</v>
      </c>
      <c r="G20" s="65">
        <v>0</v>
      </c>
      <c r="H20" s="51">
        <f t="shared" si="2"/>
        <v>0</v>
      </c>
      <c r="I20" s="51">
        <f t="shared" si="3"/>
        <v>0</v>
      </c>
      <c r="J20" s="150">
        <v>0</v>
      </c>
      <c r="K20" s="66">
        <v>0</v>
      </c>
      <c r="L20" s="51">
        <f t="shared" si="4"/>
        <v>0</v>
      </c>
      <c r="M20" s="51">
        <f t="shared" si="5"/>
        <v>0</v>
      </c>
      <c r="N20" s="64">
        <v>0</v>
      </c>
      <c r="O20" s="53"/>
    </row>
    <row r="21" spans="1:15" ht="38.25">
      <c r="A21" s="100" t="s">
        <v>22</v>
      </c>
      <c r="B21" s="80" t="s">
        <v>63</v>
      </c>
      <c r="C21" s="65">
        <v>2</v>
      </c>
      <c r="D21" s="51">
        <f t="shared" si="0"/>
        <v>0.13003901170351106</v>
      </c>
      <c r="E21" s="51">
        <f t="shared" si="1"/>
        <v>1.8568205661445907</v>
      </c>
      <c r="F21" s="64">
        <v>13</v>
      </c>
      <c r="G21" s="65">
        <v>0</v>
      </c>
      <c r="H21" s="51">
        <f t="shared" si="2"/>
        <v>0</v>
      </c>
      <c r="I21" s="51">
        <f t="shared" si="3"/>
        <v>0</v>
      </c>
      <c r="J21" s="64">
        <v>0</v>
      </c>
      <c r="K21" s="66">
        <v>2</v>
      </c>
      <c r="L21" s="51">
        <f t="shared" si="4"/>
        <v>0.2554278416347382</v>
      </c>
      <c r="M21" s="51">
        <f t="shared" si="5"/>
        <v>3.6090008481151994</v>
      </c>
      <c r="N21" s="64">
        <v>11</v>
      </c>
      <c r="O21" s="53"/>
    </row>
    <row r="22" spans="1:15" ht="25.5">
      <c r="A22" s="100" t="s">
        <v>23</v>
      </c>
      <c r="B22" s="80" t="s">
        <v>64</v>
      </c>
      <c r="C22" s="65">
        <v>50</v>
      </c>
      <c r="D22" s="51">
        <f t="shared" si="0"/>
        <v>3.2509752925877766</v>
      </c>
      <c r="E22" s="51">
        <f t="shared" si="1"/>
        <v>46.420514153614761</v>
      </c>
      <c r="F22" s="64">
        <v>7</v>
      </c>
      <c r="G22" s="65">
        <v>18</v>
      </c>
      <c r="H22" s="51">
        <f t="shared" si="2"/>
        <v>2.3841059602649008</v>
      </c>
      <c r="I22" s="51">
        <f t="shared" si="3"/>
        <v>34.420774849887181</v>
      </c>
      <c r="J22" s="64">
        <v>7</v>
      </c>
      <c r="K22" s="66">
        <v>32</v>
      </c>
      <c r="L22" s="51">
        <f t="shared" si="4"/>
        <v>4.0868454661558111</v>
      </c>
      <c r="M22" s="51">
        <f t="shared" si="5"/>
        <v>57.74401356984319</v>
      </c>
      <c r="N22" s="64">
        <v>5</v>
      </c>
      <c r="O22" s="53"/>
    </row>
    <row r="23" spans="1:15" ht="25.5">
      <c r="A23" s="100" t="s">
        <v>24</v>
      </c>
      <c r="B23" s="80" t="s">
        <v>65</v>
      </c>
      <c r="C23" s="65">
        <v>0</v>
      </c>
      <c r="D23" s="51">
        <f t="shared" si="0"/>
        <v>0</v>
      </c>
      <c r="E23" s="51">
        <f t="shared" si="1"/>
        <v>0</v>
      </c>
      <c r="F23" s="64">
        <v>0</v>
      </c>
      <c r="G23" s="65">
        <v>0</v>
      </c>
      <c r="H23" s="51">
        <f t="shared" si="2"/>
        <v>0</v>
      </c>
      <c r="I23" s="51">
        <f t="shared" si="3"/>
        <v>0</v>
      </c>
      <c r="J23" s="64">
        <v>0</v>
      </c>
      <c r="K23" s="66">
        <v>0</v>
      </c>
      <c r="L23" s="51">
        <f t="shared" si="4"/>
        <v>0</v>
      </c>
      <c r="M23" s="51">
        <f t="shared" si="5"/>
        <v>0</v>
      </c>
      <c r="N23" s="64">
        <v>0</v>
      </c>
      <c r="O23" s="53"/>
    </row>
    <row r="24" spans="1:15" ht="25.5">
      <c r="A24" s="100" t="s">
        <v>25</v>
      </c>
      <c r="B24" s="80" t="s">
        <v>66</v>
      </c>
      <c r="C24" s="65">
        <v>3</v>
      </c>
      <c r="D24" s="51">
        <f t="shared" si="0"/>
        <v>0.1950585175552666</v>
      </c>
      <c r="E24" s="51">
        <f t="shared" si="1"/>
        <v>2.785230849216886</v>
      </c>
      <c r="F24" s="64">
        <v>12</v>
      </c>
      <c r="G24" s="65">
        <v>2</v>
      </c>
      <c r="H24" s="51">
        <f t="shared" si="2"/>
        <v>0.26490066225165565</v>
      </c>
      <c r="I24" s="51">
        <f t="shared" si="3"/>
        <v>3.8245305388763531</v>
      </c>
      <c r="J24" s="64">
        <v>12</v>
      </c>
      <c r="K24" s="66">
        <v>1</v>
      </c>
      <c r="L24" s="51">
        <f t="shared" si="4"/>
        <v>0.1277139208173691</v>
      </c>
      <c r="M24" s="51">
        <f t="shared" si="5"/>
        <v>1.8045004240575997</v>
      </c>
      <c r="N24" s="64">
        <v>12</v>
      </c>
      <c r="O24" s="53"/>
    </row>
    <row r="25" spans="1:15" ht="38.25">
      <c r="A25" s="100" t="s">
        <v>26</v>
      </c>
      <c r="B25" s="80" t="s">
        <v>68</v>
      </c>
      <c r="C25" s="65">
        <v>2</v>
      </c>
      <c r="D25" s="51">
        <f t="shared" si="0"/>
        <v>0.13003901170351106</v>
      </c>
      <c r="E25" s="51">
        <f t="shared" si="1"/>
        <v>1.8568205661445907</v>
      </c>
      <c r="F25" s="64">
        <v>13</v>
      </c>
      <c r="G25" s="65">
        <v>1</v>
      </c>
      <c r="H25" s="51">
        <f t="shared" si="2"/>
        <v>0.13245033112582782</v>
      </c>
      <c r="I25" s="51">
        <f t="shared" si="3"/>
        <v>1.9122652694381765</v>
      </c>
      <c r="J25" s="64">
        <v>13</v>
      </c>
      <c r="K25" s="66">
        <v>1</v>
      </c>
      <c r="L25" s="51">
        <f t="shared" si="4"/>
        <v>0.1277139208173691</v>
      </c>
      <c r="M25" s="51">
        <f t="shared" si="5"/>
        <v>1.8045004240575997</v>
      </c>
      <c r="N25" s="64">
        <v>12</v>
      </c>
      <c r="O25" s="53"/>
    </row>
    <row r="26" spans="1:15" ht="38.25">
      <c r="A26" s="100" t="s">
        <v>27</v>
      </c>
      <c r="B26" s="80" t="s">
        <v>69</v>
      </c>
      <c r="C26" s="65">
        <v>16</v>
      </c>
      <c r="D26" s="51">
        <f t="shared" si="0"/>
        <v>1.0403120936280885</v>
      </c>
      <c r="E26" s="51">
        <f t="shared" si="1"/>
        <v>14.854564529156725</v>
      </c>
      <c r="F26" s="64">
        <v>10</v>
      </c>
      <c r="G26" s="65">
        <v>5</v>
      </c>
      <c r="H26" s="51">
        <f t="shared" si="2"/>
        <v>0.66225165562913912</v>
      </c>
      <c r="I26" s="51">
        <f t="shared" si="3"/>
        <v>9.5613263471908816</v>
      </c>
      <c r="J26" s="64">
        <v>11</v>
      </c>
      <c r="K26" s="66">
        <v>11</v>
      </c>
      <c r="L26" s="51">
        <f t="shared" si="4"/>
        <v>1.40485312899106</v>
      </c>
      <c r="M26" s="51">
        <f t="shared" si="5"/>
        <v>19.849504664633596</v>
      </c>
      <c r="N26" s="64">
        <v>9</v>
      </c>
      <c r="O26" s="53"/>
    </row>
    <row r="27" spans="1:15" ht="38.25">
      <c r="A27" s="100" t="s">
        <v>28</v>
      </c>
      <c r="B27" s="80" t="s">
        <v>70</v>
      </c>
      <c r="C27" s="65">
        <v>92</v>
      </c>
      <c r="D27" s="51">
        <f t="shared" si="0"/>
        <v>5.9817945383615081</v>
      </c>
      <c r="E27" s="51">
        <f t="shared" si="1"/>
        <v>85.413746042651169</v>
      </c>
      <c r="F27" s="64">
        <v>3</v>
      </c>
      <c r="G27" s="65">
        <v>56</v>
      </c>
      <c r="H27" s="51">
        <f t="shared" si="2"/>
        <v>7.4172185430463582</v>
      </c>
      <c r="I27" s="51">
        <f t="shared" si="3"/>
        <v>107.08685508853787</v>
      </c>
      <c r="J27" s="64">
        <v>3</v>
      </c>
      <c r="K27" s="66">
        <v>36</v>
      </c>
      <c r="L27" s="51">
        <f t="shared" si="4"/>
        <v>4.5977011494252871</v>
      </c>
      <c r="M27" s="51">
        <f t="shared" si="5"/>
        <v>64.962015266073593</v>
      </c>
      <c r="N27" s="64">
        <v>4</v>
      </c>
      <c r="O27" s="53"/>
    </row>
    <row r="28" spans="1:15">
      <c r="A28" s="99" t="s">
        <v>34</v>
      </c>
      <c r="B28" s="144"/>
      <c r="C28" s="102">
        <f>SUM(C9:C27)</f>
        <v>1538</v>
      </c>
      <c r="D28" s="103">
        <f>SUM(C28/C28*100)</f>
        <v>100</v>
      </c>
      <c r="E28" s="104">
        <f>SUM(C28/C29*100000)</f>
        <v>1427.8950153651901</v>
      </c>
      <c r="F28" s="105"/>
      <c r="G28" s="102">
        <f>SUM(G9:G27)</f>
        <v>755</v>
      </c>
      <c r="H28" s="103">
        <f>SUM(G28/G28*100)</f>
        <v>100</v>
      </c>
      <c r="I28" s="104">
        <f>SUM(G28/G29*100000)</f>
        <v>1443.7602784258231</v>
      </c>
      <c r="J28" s="105"/>
      <c r="K28" s="102">
        <f>SUM(K9:K27)</f>
        <v>783</v>
      </c>
      <c r="L28" s="103">
        <f>SUM(K28/K28*100)</f>
        <v>100</v>
      </c>
      <c r="M28" s="104">
        <f>SUM(K28/K29*100000)</f>
        <v>1412.9238320371005</v>
      </c>
      <c r="N28" s="105"/>
    </row>
    <row r="29" spans="1:15">
      <c r="B29" s="12" t="s">
        <v>51</v>
      </c>
      <c r="C29" s="40">
        <v>107711</v>
      </c>
      <c r="G29" s="40">
        <v>52294</v>
      </c>
      <c r="K29" s="41">
        <v>55417</v>
      </c>
    </row>
    <row r="31" spans="1:15">
      <c r="B31" s="12"/>
      <c r="C31" s="101"/>
      <c r="D31" s="24"/>
      <c r="E31" s="20"/>
      <c r="G31" s="101"/>
      <c r="H31" s="24"/>
      <c r="I31" s="20"/>
      <c r="K31" s="101"/>
      <c r="L31" s="24"/>
      <c r="M31" s="20"/>
    </row>
    <row r="32" spans="1:15" ht="15">
      <c r="B32" s="21"/>
      <c r="C32" s="133"/>
      <c r="D32" s="25"/>
      <c r="E32" s="31"/>
      <c r="G32" s="133"/>
      <c r="K32" s="133"/>
    </row>
    <row r="34" spans="3:11">
      <c r="C34" s="36"/>
      <c r="D34" s="23"/>
      <c r="E34" s="30"/>
      <c r="F34" s="32"/>
      <c r="G34" s="23"/>
      <c r="H34" s="23"/>
      <c r="I34" s="30"/>
      <c r="J34" s="32"/>
      <c r="K34" s="23"/>
    </row>
    <row r="35" spans="3:11" ht="15">
      <c r="C35" s="133"/>
      <c r="D35" s="134"/>
    </row>
    <row r="36" spans="3:11" ht="15">
      <c r="C36" s="133"/>
    </row>
    <row r="37" spans="3:11">
      <c r="C37" s="27"/>
      <c r="D37" s="28"/>
      <c r="E37" s="28"/>
    </row>
  </sheetData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23</vt:i4>
      </vt:variant>
    </vt:vector>
  </HeadingPairs>
  <TitlesOfParts>
    <vt:vector size="23" baseType="lpstr">
      <vt:lpstr>Tablica 15</vt:lpstr>
      <vt:lpstr>Tablica 16 - RH</vt:lpstr>
      <vt:lpstr>ZAGREB</vt:lpstr>
      <vt:lpstr>ZAGREBAČKA</vt:lpstr>
      <vt:lpstr>KRAP-ZAGOR</vt:lpstr>
      <vt:lpstr>SIS-MOSL</vt:lpstr>
      <vt:lpstr>KARLOVAČKA</vt:lpstr>
      <vt:lpstr>VARAŽDIN</vt:lpstr>
      <vt:lpstr>KOP-KRIŽ</vt:lpstr>
      <vt:lpstr>BJELOVAR</vt:lpstr>
      <vt:lpstr>PRIMOR-GOR</vt:lpstr>
      <vt:lpstr>LIČKO-SENJ</vt:lpstr>
      <vt:lpstr>VIROVIT-PODR</vt:lpstr>
      <vt:lpstr>POŽ-SLAV</vt:lpstr>
      <vt:lpstr>BROD-POSAV</vt:lpstr>
      <vt:lpstr>ZADAR</vt:lpstr>
      <vt:lpstr>OSIJEK-BAR</vt:lpstr>
      <vt:lpstr>ŠIBEN-KNIN</vt:lpstr>
      <vt:lpstr>VUKOV-SRIJ</vt:lpstr>
      <vt:lpstr>SPLIT-DALM</vt:lpstr>
      <vt:lpstr>ISTRA</vt:lpstr>
      <vt:lpstr>DUBROV-NERET</vt:lpstr>
      <vt:lpstr>MEĐIMUR</vt:lpstr>
    </vt:vector>
  </TitlesOfParts>
  <Company>HZJZ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InNet</dc:creator>
  <cp:lastModifiedBy>Mario Hemen</cp:lastModifiedBy>
  <cp:lastPrinted>2018-10-11T12:40:14Z</cp:lastPrinted>
  <dcterms:created xsi:type="dcterms:W3CDTF">2002-09-19T10:13:45Z</dcterms:created>
  <dcterms:modified xsi:type="dcterms:W3CDTF">2019-10-28T12:30:06Z</dcterms:modified>
</cp:coreProperties>
</file>