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-120" yWindow="-120" windowWidth="29040" windowHeight="15840"/>
  </bookViews>
  <sheets>
    <sheet name="t 1" sheetId="1" r:id="rId1"/>
    <sheet name="t 2" sheetId="2" r:id="rId2"/>
    <sheet name="t 3" sheetId="3" r:id="rId3"/>
    <sheet name="t 4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4" l="1"/>
  <c r="K9" i="4" s="1"/>
  <c r="H10" i="4"/>
  <c r="H11" i="4"/>
  <c r="K11" i="4" s="1"/>
  <c r="H12" i="4"/>
  <c r="K12" i="4" s="1"/>
  <c r="H13" i="4"/>
  <c r="K13" i="4" s="1"/>
  <c r="H14" i="4"/>
  <c r="K14" i="4" s="1"/>
  <c r="H15" i="4"/>
  <c r="K15" i="4" s="1"/>
  <c r="H16" i="4"/>
  <c r="K16" i="4" s="1"/>
  <c r="H17" i="4"/>
  <c r="H18" i="4"/>
  <c r="H19" i="4"/>
  <c r="K19" i="4" s="1"/>
  <c r="H8" i="4"/>
  <c r="K8" i="4" s="1"/>
  <c r="F20" i="4"/>
  <c r="H20" i="4" s="1"/>
  <c r="K20" i="4" s="1"/>
  <c r="E9" i="4"/>
  <c r="E10" i="4"/>
  <c r="E11" i="4"/>
  <c r="E12" i="4"/>
  <c r="E13" i="4"/>
  <c r="E14" i="4"/>
  <c r="E15" i="4"/>
  <c r="E16" i="4"/>
  <c r="E17" i="4"/>
  <c r="E18" i="4"/>
  <c r="E19" i="4"/>
  <c r="E8" i="4"/>
  <c r="D20" i="4"/>
  <c r="C20" i="4"/>
  <c r="M23" i="3"/>
  <c r="M15" i="3"/>
  <c r="M14" i="3"/>
  <c r="M26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8" i="3"/>
  <c r="J29" i="3"/>
  <c r="I29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8" i="3"/>
  <c r="H29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8" i="3"/>
  <c r="G29" i="3"/>
  <c r="F29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8" i="3"/>
  <c r="D29" i="3"/>
  <c r="C29" i="3"/>
  <c r="G28" i="2"/>
  <c r="F2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7" i="2"/>
  <c r="D28" i="2"/>
  <c r="C28" i="2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6" i="1"/>
  <c r="H27" i="1"/>
  <c r="F27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6" i="1"/>
  <c r="D27" i="1"/>
  <c r="E27" i="1"/>
  <c r="C27" i="1"/>
  <c r="E20" i="4" l="1"/>
  <c r="I18" i="4"/>
  <c r="I10" i="4"/>
  <c r="I17" i="4"/>
  <c r="I8" i="4"/>
  <c r="I9" i="4"/>
  <c r="K18" i="4"/>
  <c r="I13" i="4"/>
  <c r="I20" i="4"/>
  <c r="I16" i="4"/>
  <c r="I12" i="4"/>
  <c r="I19" i="4"/>
  <c r="I15" i="4"/>
  <c r="I11" i="4"/>
  <c r="I14" i="4"/>
</calcChain>
</file>

<file path=xl/sharedStrings.xml><?xml version="1.0" encoding="utf-8"?>
<sst xmlns="http://schemas.openxmlformats.org/spreadsheetml/2006/main" count="142" uniqueCount="79">
  <si>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</si>
  <si>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</si>
  <si>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</si>
  <si>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</si>
  <si>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</si>
  <si>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</si>
  <si>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</si>
  <si>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</si>
  <si>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</si>
  <si>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</si>
  <si>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</si>
  <si>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</si>
  <si>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</si>
  <si>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</si>
  <si>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</si>
  <si>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</si>
  <si>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</si>
  <si>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</si>
  <si>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</si>
  <si>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</si>
  <si>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</si>
  <si>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Neispravnih uzoraka</t>
  </si>
  <si>
    <t>%</t>
  </si>
  <si>
    <t>KRAPINSKO - ZAGORSKA</t>
  </si>
  <si>
    <t>SISAČKO - MOSLAVAČKA</t>
  </si>
  <si>
    <t>KOPRIVNIČKO KRIŽEVAČKA</t>
  </si>
  <si>
    <t>BJELOVARSKO BILOGORSKA</t>
  </si>
  <si>
    <t>PRIMORSKO GORANSKA</t>
  </si>
  <si>
    <t>LIČKO- SENJSKA</t>
  </si>
  <si>
    <t>VIROVITIČKO PODRAVSKA</t>
  </si>
  <si>
    <t>BRODSKO - POSAVSKA</t>
  </si>
  <si>
    <t>OSJEČKO BARANJSKA</t>
  </si>
  <si>
    <t>ŠIBENSKO KNINSKA</t>
  </si>
  <si>
    <t>VUKOVARSKO SRIJEMSKA</t>
  </si>
  <si>
    <t>SPLITSKO -DALMATINSKA</t>
  </si>
  <si>
    <t>DUBROVAČKO -NERETVANSKA</t>
  </si>
  <si>
    <t>Ukupno ostvareno</t>
  </si>
  <si>
    <t>SPLITSKO DALMATINSKA</t>
  </si>
  <si>
    <t>Planirani broj uzoraka</t>
  </si>
  <si>
    <t>Planned number of samples</t>
  </si>
  <si>
    <t>Ostvareni broj uzoraka</t>
  </si>
  <si>
    <t xml:space="preserve"> Achieved number of samples</t>
  </si>
  <si>
    <t>Total achieved</t>
  </si>
  <si>
    <t>Unsafe samples</t>
  </si>
  <si>
    <t>total achieved</t>
  </si>
  <si>
    <t>unsafe samples</t>
  </si>
  <si>
    <t>redovni</t>
  </si>
  <si>
    <t>revizijski</t>
  </si>
  <si>
    <t>A</t>
  </si>
  <si>
    <t>B</t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</si>
  <si>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1.</t>
    </r>
  </si>
  <si>
    <r>
      <t xml:space="preserve">ŽUPANIJA </t>
    </r>
    <r>
      <rPr>
        <i/>
        <sz val="8"/>
        <color theme="1"/>
        <rFont val="Calibri"/>
        <family val="2"/>
        <charset val="238"/>
        <scheme val="minor"/>
      </rPr>
      <t>- County</t>
    </r>
  </si>
  <si>
    <r>
      <t xml:space="preserve">HRVATSKA </t>
    </r>
    <r>
      <rPr>
        <b/>
        <i/>
        <sz val="8"/>
        <color theme="1"/>
        <rFont val="Calibri"/>
        <family val="2"/>
        <charset val="238"/>
        <scheme val="minor"/>
      </rPr>
      <t>- Croatia</t>
    </r>
  </si>
  <si>
    <r>
      <t xml:space="preserve">Broj stanovnika
</t>
    </r>
    <r>
      <rPr>
        <i/>
        <sz val="8"/>
        <color theme="1"/>
        <rFont val="Calibri"/>
        <family val="2"/>
        <charset val="238"/>
        <scheme val="minor"/>
      </rPr>
      <t>Population</t>
    </r>
  </si>
  <si>
    <r>
      <t xml:space="preserve">Broj javnih vodovoda
</t>
    </r>
    <r>
      <rPr>
        <i/>
        <sz val="8"/>
        <color theme="1"/>
        <rFont val="Calibri"/>
        <family val="2"/>
        <charset val="238"/>
        <scheme val="minor"/>
      </rPr>
      <t>No. public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water supplies</t>
    </r>
  </si>
  <si>
    <r>
      <t xml:space="preserve">Broj potrošača na javnoj vodoopskrbi
</t>
    </r>
    <r>
      <rPr>
        <i/>
        <sz val="8"/>
        <color theme="1"/>
        <rFont val="Calibri"/>
        <family val="2"/>
        <charset val="238"/>
        <scheme val="minor"/>
      </rPr>
      <t>Number of consumers</t>
    </r>
  </si>
  <si>
    <r>
      <t xml:space="preserve">% priključenosti na javnu vodoopskrbu
</t>
    </r>
    <r>
      <rPr>
        <i/>
        <sz val="8"/>
        <color theme="1"/>
        <rFont val="Calibri"/>
        <family val="2"/>
        <charset val="238"/>
        <scheme val="minor"/>
      </rPr>
      <t>Connections to the public water supply</t>
    </r>
  </si>
  <si>
    <r>
      <t xml:space="preserve">Broj lokalnih vodovoda
</t>
    </r>
    <r>
      <rPr>
        <i/>
        <sz val="8"/>
        <color theme="1"/>
        <rFont val="Calibri"/>
        <family val="2"/>
        <charset val="238"/>
        <scheme val="minor"/>
      </rPr>
      <t>No. of local water supplies</t>
    </r>
  </si>
  <si>
    <r>
      <t xml:space="preserve">Broj potrošača
</t>
    </r>
    <r>
      <rPr>
        <i/>
        <sz val="8"/>
        <color theme="1"/>
        <rFont val="Calibri"/>
        <family val="2"/>
        <charset val="238"/>
        <scheme val="minor"/>
      </rPr>
      <t>Number of consumers</t>
    </r>
  </si>
  <si>
    <r>
      <t xml:space="preserve">% priključenosti na lokalnu vodoopskrbu
</t>
    </r>
    <r>
      <rPr>
        <i/>
        <sz val="8"/>
        <color theme="1"/>
        <rFont val="Calibri"/>
        <family val="2"/>
        <charset val="238"/>
        <scheme val="minor"/>
      </rPr>
      <t>Connections to the local water supply</t>
    </r>
  </si>
  <si>
    <r>
      <t xml:space="preserve">Opći podatci o vodoopskrbi u 2021. godini </t>
    </r>
    <r>
      <rPr>
        <i/>
        <sz val="9"/>
        <rFont val="Calibri"/>
        <family val="2"/>
        <charset val="238"/>
        <scheme val="minor"/>
      </rPr>
      <t xml:space="preserve">– General information about the water supply in 2021. 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</si>
  <si>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2.</t>
    </r>
  </si>
  <si>
    <r>
      <t xml:space="preserve">MONITORING IZVORIŠTA VODE ZA PIĆE – neprerađena voda – 2021. godina </t>
    </r>
    <r>
      <rPr>
        <i/>
        <sz val="9"/>
        <rFont val="Calibri"/>
        <family val="2"/>
        <charset val="238"/>
        <scheme val="minor"/>
      </rPr>
      <t>- Monitoring drinking water - Untreated water – 2021</t>
    </r>
  </si>
  <si>
    <r>
      <t xml:space="preserve">Uzeto </t>
    </r>
    <r>
      <rPr>
        <i/>
        <sz val="8"/>
        <color theme="1"/>
        <rFont val="Calibri"/>
        <family val="2"/>
        <charset val="238"/>
        <scheme val="minor"/>
      </rPr>
      <t xml:space="preserve"> - Taken</t>
    </r>
  </si>
  <si>
    <r>
      <t xml:space="preserve">HRVATSKA </t>
    </r>
    <r>
      <rPr>
        <i/>
        <sz val="8"/>
        <color theme="1"/>
        <rFont val="Calibri"/>
        <family val="2"/>
        <charset val="238"/>
        <scheme val="minor"/>
      </rPr>
      <t>- Croatia</t>
    </r>
  </si>
  <si>
    <r>
      <t xml:space="preserve">Ostvareni broj uzoraka
</t>
    </r>
    <r>
      <rPr>
        <i/>
        <sz val="8"/>
        <color theme="1"/>
        <rFont val="Calibri"/>
        <family val="2"/>
        <charset val="238"/>
        <scheme val="minor"/>
      </rPr>
      <t>Achieved number of samples</t>
    </r>
  </si>
  <si>
    <r>
      <t xml:space="preserve">Neispravnih uzoraka %
</t>
    </r>
    <r>
      <rPr>
        <i/>
        <sz val="8"/>
        <color theme="1"/>
        <rFont val="Calibri"/>
        <family val="2"/>
        <charset val="238"/>
        <scheme val="minor"/>
      </rPr>
      <t>% unsafe samples</t>
    </r>
  </si>
  <si>
    <r>
      <t xml:space="preserve">Broj neispravnih uzoraka
</t>
    </r>
    <r>
      <rPr>
        <i/>
        <sz val="8"/>
        <color theme="1"/>
        <rFont val="Calibri"/>
        <family val="2"/>
        <charset val="238"/>
        <scheme val="minor"/>
      </rPr>
      <t>Number of unsafe samples</t>
    </r>
  </si>
  <si>
    <r>
      <t xml:space="preserve">Broj kemijski neispravnih uzoraka
</t>
    </r>
    <r>
      <rPr>
        <i/>
        <sz val="8"/>
        <color theme="1"/>
        <rFont val="Calibri"/>
        <family val="2"/>
        <charset val="238"/>
        <scheme val="minor"/>
      </rPr>
      <t>Number of chemically unsafe samples</t>
    </r>
  </si>
  <si>
    <r>
      <t xml:space="preserve">Broj mikrobiološki neispravnih uzoraka
</t>
    </r>
    <r>
      <rPr>
        <i/>
        <sz val="8"/>
        <color theme="1"/>
        <rFont val="Calibri"/>
        <family val="2"/>
        <charset val="238"/>
        <scheme val="minor"/>
      </rPr>
      <t>Number of microbiological unsafe samples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</si>
  <si>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3.</t>
    </r>
  </si>
  <si>
    <r>
      <t xml:space="preserve">MONITORING  VODE ZA PIĆE IZ RAZVODNE MREŽE – javna vodoopskrba </t>
    </r>
    <r>
      <rPr>
        <i/>
        <sz val="9"/>
        <rFont val="Calibri"/>
        <family val="2"/>
        <charset val="238"/>
        <scheme val="minor"/>
      </rPr>
      <t xml:space="preserve">– Monitoring of water from distribution network - a public water supply </t>
    </r>
  </si>
  <si>
    <r>
      <t xml:space="preserve">Ukupno 
</t>
    </r>
    <r>
      <rPr>
        <i/>
        <sz val="8"/>
        <color theme="1"/>
        <rFont val="Calibri"/>
        <family val="2"/>
        <charset val="238"/>
        <scheme val="minor"/>
      </rPr>
      <t>Total</t>
    </r>
  </si>
  <si>
    <r>
      <t xml:space="preserve">Broj neispravnih uzoraka koji su uz Rješenje* ocijenjeni kao ispravni </t>
    </r>
    <r>
      <rPr>
        <sz val="8"/>
        <color theme="1"/>
        <rFont val="Calibri"/>
        <family val="2"/>
        <charset val="238"/>
        <scheme val="minor"/>
      </rPr>
      <t>-</t>
    </r>
    <r>
      <rPr>
        <i/>
        <sz val="8"/>
        <color theme="1"/>
        <rFont val="Calibri"/>
        <family val="2"/>
        <charset val="238"/>
        <scheme val="minor"/>
      </rPr>
      <t>The number of unsafe samples that were found to be correct by Decision*</t>
    </r>
  </si>
  <si>
    <r>
      <t xml:space="preserve">Broj neispravnih uzoraka
</t>
    </r>
    <r>
      <rPr>
        <i/>
        <sz val="8"/>
        <color theme="1"/>
        <rFont val="Calibri"/>
        <family val="2"/>
        <charset val="238"/>
        <scheme val="minor"/>
      </rPr>
      <t>No. of unsafe samples</t>
    </r>
  </si>
  <si>
    <r>
      <t xml:space="preserve">Postotak neispravnih uzoraka uz Rješenje*
</t>
    </r>
    <r>
      <rPr>
        <i/>
        <sz val="8"/>
        <color theme="1"/>
        <rFont val="Calibri"/>
        <family val="2"/>
        <charset val="238"/>
        <scheme val="minor"/>
      </rPr>
      <t>Percentage of unsafe samples found correct by Decision</t>
    </r>
    <r>
      <rPr>
        <sz val="8"/>
        <color theme="1"/>
        <rFont val="Calibri"/>
        <family val="2"/>
        <charset val="238"/>
        <scheme val="minor"/>
      </rPr>
      <t>*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</si>
  <si>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4.</t>
    </r>
  </si>
  <si>
    <r>
      <t xml:space="preserve">MONITORING  VODE ZA PIĆE IZ RAZVODNE MREŽE – lokalna vodoopskrba (&gt; 50 stanovnika) </t>
    </r>
    <r>
      <rPr>
        <i/>
        <sz val="9"/>
        <rFont val="Calibri"/>
        <family val="2"/>
        <charset val="238"/>
        <scheme val="minor"/>
      </rPr>
      <t>– Monitoring of water from distribution network - local water supply (&gt;50 inhabitants)</t>
    </r>
  </si>
  <si>
    <r>
      <t xml:space="preserve">Ukupno
</t>
    </r>
    <r>
      <rPr>
        <i/>
        <sz val="8"/>
        <color theme="1"/>
        <rFont val="Calibri"/>
        <family val="2"/>
        <charset val="238"/>
        <scheme val="minor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</si>
</sst>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i/>
      <sz val="3"/>
      <color theme="1"/>
      <name val="Calibri"/>
      <family val="2"/>
      <charset val="238"/>
      <scheme val="minor"/>
    </font>
    <font>
      <i/>
      <sz val="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5" fillId="0" borderId="0" xfId="0" applyFont="1" applyAlignment="1">
      <alignment horizontal="left" indent="13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horizontal="left" indent="14"/>
    </xf>
    <xf numFmtId="16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tabSelected="1" topLeftCell="B1" workbookViewId="0">
      <selection activeCell="B1" sqref="B1"/>
    </sheetView>
  </sheetViews>
  <sheetFormatPr defaultRowHeight="15" x14ac:dyDescent="0.25"/>
  <cols>
    <col min="1" max="1" width="4.7109375" style="14" customWidth="1"/>
    <col min="2" max="2" width="20.7109375" style="14" customWidth="1"/>
    <col min="3" max="3" width="13.5703125" style="14" customWidth="1"/>
    <col min="4" max="4" width="11.140625" style="14" customWidth="1"/>
    <col min="5" max="5" width="17.140625" style="14" customWidth="1"/>
    <col min="6" max="6" width="15.7109375" style="14" customWidth="1"/>
    <col min="7" max="7" width="11" style="14" customWidth="1"/>
    <col min="8" max="8" width="15.140625" style="14" customWidth="1"/>
    <col min="9" max="9" width="15.7109375" style="14" customWidth="1"/>
    <col min="10" max="16384" width="9.140625" style="14"/>
  </cols>
  <sheetData>
    <row r="1" spans="2:9" x14ac:dyDescent="0.25">
      <c r="B1" s="13"/>
    </row>
    <row r="2" spans="2:9" x14ac:dyDescent="0.25">
      <c r="B2" s="15" t="s">
        <v>50</v>
      </c>
      <c r="C2" s="15" t="s">
        <v>60</v>
      </c>
      <c r="D2" s="16"/>
    </row>
    <row r="3" spans="2:9" x14ac:dyDescent="0.25">
      <c r="B3" s="17"/>
    </row>
    <row r="4" spans="2:9" ht="30" customHeight="1" x14ac:dyDescent="0.25">
      <c r="B4" s="18" t="s">
        <v>51</v>
      </c>
      <c r="C4" s="6" t="s">
        <v>53</v>
      </c>
      <c r="D4" s="6" t="s">
        <v>54</v>
      </c>
      <c r="E4" s="33" t="s">
        <v>55</v>
      </c>
      <c r="F4" s="6" t="s">
        <v>56</v>
      </c>
      <c r="G4" s="6" t="s">
        <v>57</v>
      </c>
      <c r="H4" s="6" t="s">
        <v>58</v>
      </c>
      <c r="I4" s="6" t="s">
        <v>59</v>
      </c>
    </row>
    <row r="5" spans="2:9" ht="30" customHeight="1" x14ac:dyDescent="0.25">
      <c r="B5" s="18"/>
      <c r="C5" s="6"/>
      <c r="D5" s="6"/>
      <c r="E5" s="34"/>
      <c r="F5" s="6"/>
      <c r="G5" s="6"/>
      <c r="H5" s="6"/>
      <c r="I5" s="6"/>
    </row>
    <row r="6" spans="2:9" x14ac:dyDescent="0.25">
      <c r="B6" s="21" t="s">
        <v>0</v>
      </c>
      <c r="C6" s="22">
        <v>301206</v>
      </c>
      <c r="D6" s="20">
        <v>9</v>
      </c>
      <c r="E6" s="23">
        <v>225031</v>
      </c>
      <c r="F6" s="24">
        <f>(E6/C6)*100</f>
        <v>74.70999913680339</v>
      </c>
      <c r="G6" s="25">
        <v>36</v>
      </c>
      <c r="H6" s="23">
        <v>8581</v>
      </c>
      <c r="I6" s="24">
        <f>(H6/C6)*100</f>
        <v>2.8488808323871373</v>
      </c>
    </row>
    <row r="7" spans="2:9" x14ac:dyDescent="0.25">
      <c r="B7" s="21" t="s">
        <v>1</v>
      </c>
      <c r="C7" s="22">
        <v>120942</v>
      </c>
      <c r="D7" s="20">
        <v>4</v>
      </c>
      <c r="E7" s="23">
        <v>103431</v>
      </c>
      <c r="F7" s="24">
        <f t="shared" ref="F7:F26" si="0">(E7/C7)*100</f>
        <v>85.521158902614474</v>
      </c>
      <c r="G7" s="25">
        <v>44</v>
      </c>
      <c r="H7" s="23">
        <v>17511</v>
      </c>
      <c r="I7" s="24">
        <f t="shared" ref="I7:I26" si="1">(H7/C7)*100</f>
        <v>14.478841097385523</v>
      </c>
    </row>
    <row r="8" spans="2:9" x14ac:dyDescent="0.25">
      <c r="B8" s="21" t="s">
        <v>2</v>
      </c>
      <c r="C8" s="22">
        <v>140549</v>
      </c>
      <c r="D8" s="20">
        <v>11</v>
      </c>
      <c r="E8" s="23">
        <v>125902</v>
      </c>
      <c r="F8" s="24">
        <f t="shared" si="0"/>
        <v>89.578723434531724</v>
      </c>
      <c r="G8" s="25">
        <v>27</v>
      </c>
      <c r="H8" s="23">
        <v>3262</v>
      </c>
      <c r="I8" s="24">
        <f t="shared" si="1"/>
        <v>2.3208987612860996</v>
      </c>
    </row>
    <row r="9" spans="2:9" x14ac:dyDescent="0.25">
      <c r="B9" s="21" t="s">
        <v>3</v>
      </c>
      <c r="C9" s="22">
        <v>112596</v>
      </c>
      <c r="D9" s="20">
        <v>9</v>
      </c>
      <c r="E9" s="23">
        <v>109523</v>
      </c>
      <c r="F9" s="24">
        <f t="shared" si="0"/>
        <v>97.270773384489686</v>
      </c>
      <c r="G9" s="25">
        <v>37</v>
      </c>
      <c r="H9" s="23">
        <v>3073</v>
      </c>
      <c r="I9" s="24">
        <f t="shared" si="1"/>
        <v>2.7292266155103202</v>
      </c>
    </row>
    <row r="10" spans="2:9" x14ac:dyDescent="0.25">
      <c r="B10" s="21" t="s">
        <v>4</v>
      </c>
      <c r="C10" s="22">
        <v>160264</v>
      </c>
      <c r="D10" s="20">
        <v>2</v>
      </c>
      <c r="E10" s="23">
        <v>144309</v>
      </c>
      <c r="F10" s="24">
        <f t="shared" si="0"/>
        <v>90.044551490041442</v>
      </c>
      <c r="G10" s="25">
        <v>21</v>
      </c>
      <c r="H10" s="23">
        <v>6235</v>
      </c>
      <c r="I10" s="24">
        <f t="shared" si="1"/>
        <v>3.890455748015774</v>
      </c>
    </row>
    <row r="11" spans="2:9" x14ac:dyDescent="0.25">
      <c r="B11" s="21" t="s">
        <v>5</v>
      </c>
      <c r="C11" s="22">
        <v>101661</v>
      </c>
      <c r="D11" s="20">
        <v>3</v>
      </c>
      <c r="E11" s="23">
        <v>63354</v>
      </c>
      <c r="F11" s="24">
        <f t="shared" si="0"/>
        <v>62.318883347596419</v>
      </c>
      <c r="G11" s="25">
        <v>1</v>
      </c>
      <c r="H11" s="25">
        <v>140</v>
      </c>
      <c r="I11" s="24">
        <f t="shared" si="1"/>
        <v>0.13771259381670453</v>
      </c>
    </row>
    <row r="12" spans="2:9" x14ac:dyDescent="0.25">
      <c r="B12" s="21" t="s">
        <v>6</v>
      </c>
      <c r="C12" s="22">
        <v>102295</v>
      </c>
      <c r="D12" s="20">
        <v>7</v>
      </c>
      <c r="E12" s="23">
        <v>71810</v>
      </c>
      <c r="F12" s="24">
        <f t="shared" si="0"/>
        <v>70.198934454274394</v>
      </c>
      <c r="G12" s="25">
        <v>0</v>
      </c>
      <c r="H12" s="25">
        <v>0</v>
      </c>
      <c r="I12" s="24">
        <f t="shared" si="1"/>
        <v>0</v>
      </c>
    </row>
    <row r="13" spans="2:9" x14ac:dyDescent="0.25">
      <c r="B13" s="21" t="s">
        <v>7</v>
      </c>
      <c r="C13" s="22">
        <v>266503</v>
      </c>
      <c r="D13" s="20">
        <v>9</v>
      </c>
      <c r="E13" s="23">
        <v>266238</v>
      </c>
      <c r="F13" s="24">
        <f t="shared" si="0"/>
        <v>99.900563971137288</v>
      </c>
      <c r="G13" s="25">
        <v>22</v>
      </c>
      <c r="H13" s="25">
        <v>265</v>
      </c>
      <c r="I13" s="24">
        <f t="shared" si="1"/>
        <v>9.9436028862714493E-2</v>
      </c>
    </row>
    <row r="14" spans="2:9" x14ac:dyDescent="0.25">
      <c r="B14" s="21" t="s">
        <v>8</v>
      </c>
      <c r="C14" s="22">
        <v>42893</v>
      </c>
      <c r="D14" s="20">
        <v>12</v>
      </c>
      <c r="E14" s="23">
        <v>42893</v>
      </c>
      <c r="F14" s="24">
        <f t="shared" si="0"/>
        <v>100</v>
      </c>
      <c r="G14" s="25">
        <v>0</v>
      </c>
      <c r="H14" s="25">
        <v>0</v>
      </c>
      <c r="I14" s="24">
        <f t="shared" si="1"/>
        <v>0</v>
      </c>
    </row>
    <row r="15" spans="2:9" x14ac:dyDescent="0.25">
      <c r="B15" s="21" t="s">
        <v>9</v>
      </c>
      <c r="C15" s="22">
        <v>70660</v>
      </c>
      <c r="D15" s="20">
        <v>4</v>
      </c>
      <c r="E15" s="23">
        <v>68812</v>
      </c>
      <c r="F15" s="24">
        <f t="shared" si="0"/>
        <v>97.384658930087738</v>
      </c>
      <c r="G15" s="25">
        <v>7</v>
      </c>
      <c r="H15" s="23">
        <v>1848</v>
      </c>
      <c r="I15" s="24">
        <f t="shared" si="1"/>
        <v>2.6153410699122559</v>
      </c>
    </row>
    <row r="16" spans="2:9" x14ac:dyDescent="0.25">
      <c r="B16" s="21" t="s">
        <v>10</v>
      </c>
      <c r="C16" s="22">
        <v>64420</v>
      </c>
      <c r="D16" s="20">
        <v>2</v>
      </c>
      <c r="E16" s="23">
        <v>59779</v>
      </c>
      <c r="F16" s="24">
        <f t="shared" si="0"/>
        <v>92.79571561626824</v>
      </c>
      <c r="G16" s="25">
        <v>6</v>
      </c>
      <c r="H16" s="25">
        <v>682</v>
      </c>
      <c r="I16" s="24">
        <f t="shared" si="1"/>
        <v>1.0586774293697609</v>
      </c>
    </row>
    <row r="17" spans="2:9" x14ac:dyDescent="0.25">
      <c r="B17" s="21" t="s">
        <v>11</v>
      </c>
      <c r="C17" s="22">
        <v>130782</v>
      </c>
      <c r="D17" s="20">
        <v>2</v>
      </c>
      <c r="E17" s="23">
        <v>118382</v>
      </c>
      <c r="F17" s="24">
        <f t="shared" si="0"/>
        <v>90.518572892294046</v>
      </c>
      <c r="G17" s="25">
        <v>0</v>
      </c>
      <c r="H17" s="25">
        <v>0</v>
      </c>
      <c r="I17" s="24">
        <f t="shared" si="1"/>
        <v>0</v>
      </c>
    </row>
    <row r="18" spans="2:9" x14ac:dyDescent="0.25">
      <c r="B18" s="21" t="s">
        <v>12</v>
      </c>
      <c r="C18" s="22">
        <v>160340</v>
      </c>
      <c r="D18" s="20">
        <v>10</v>
      </c>
      <c r="E18" s="23">
        <v>139389</v>
      </c>
      <c r="F18" s="24">
        <f t="shared" si="0"/>
        <v>86.933391542971179</v>
      </c>
      <c r="G18" s="25">
        <v>0</v>
      </c>
      <c r="H18" s="25">
        <v>0</v>
      </c>
      <c r="I18" s="24">
        <f t="shared" si="1"/>
        <v>0</v>
      </c>
    </row>
    <row r="19" spans="2:9" x14ac:dyDescent="0.25">
      <c r="B19" s="21" t="s">
        <v>13</v>
      </c>
      <c r="C19" s="22">
        <v>259481</v>
      </c>
      <c r="D19" s="20">
        <v>10</v>
      </c>
      <c r="E19" s="23">
        <v>258067</v>
      </c>
      <c r="F19" s="24">
        <f t="shared" si="0"/>
        <v>99.455066074201966</v>
      </c>
      <c r="G19" s="25">
        <v>3</v>
      </c>
      <c r="H19" s="23">
        <v>1107</v>
      </c>
      <c r="I19" s="24">
        <f t="shared" si="1"/>
        <v>0.42662083158304465</v>
      </c>
    </row>
    <row r="20" spans="2:9" x14ac:dyDescent="0.25">
      <c r="B20" s="21" t="s">
        <v>14</v>
      </c>
      <c r="C20" s="22">
        <v>96624</v>
      </c>
      <c r="D20" s="20">
        <v>4</v>
      </c>
      <c r="E20" s="23">
        <v>96462</v>
      </c>
      <c r="F20" s="24">
        <f t="shared" si="0"/>
        <v>99.832339791356191</v>
      </c>
      <c r="G20" s="25">
        <v>1</v>
      </c>
      <c r="H20" s="25">
        <v>162</v>
      </c>
      <c r="I20" s="24">
        <f t="shared" si="1"/>
        <v>0.1676602086438152</v>
      </c>
    </row>
    <row r="21" spans="2:9" x14ac:dyDescent="0.25">
      <c r="B21" s="21" t="s">
        <v>15</v>
      </c>
      <c r="C21" s="22">
        <v>144438</v>
      </c>
      <c r="D21" s="20">
        <v>6</v>
      </c>
      <c r="E21" s="23">
        <v>132185</v>
      </c>
      <c r="F21" s="24">
        <f t="shared" si="0"/>
        <v>91.516775363823925</v>
      </c>
      <c r="G21" s="25">
        <v>0</v>
      </c>
      <c r="H21" s="25">
        <v>0</v>
      </c>
      <c r="I21" s="24">
        <f t="shared" si="1"/>
        <v>0</v>
      </c>
    </row>
    <row r="22" spans="2:9" x14ac:dyDescent="0.25">
      <c r="B22" s="21" t="s">
        <v>16</v>
      </c>
      <c r="C22" s="22">
        <v>425412</v>
      </c>
      <c r="D22" s="20">
        <v>10</v>
      </c>
      <c r="E22" s="23">
        <v>414785</v>
      </c>
      <c r="F22" s="24">
        <f t="shared" si="0"/>
        <v>97.501951049805839</v>
      </c>
      <c r="G22" s="25">
        <v>1</v>
      </c>
      <c r="H22" s="23">
        <v>3590</v>
      </c>
      <c r="I22" s="24">
        <f t="shared" si="1"/>
        <v>0.84388780758417725</v>
      </c>
    </row>
    <row r="23" spans="2:9" x14ac:dyDescent="0.25">
      <c r="B23" s="21" t="s">
        <v>17</v>
      </c>
      <c r="C23" s="22">
        <v>195794</v>
      </c>
      <c r="D23" s="20">
        <v>3</v>
      </c>
      <c r="E23" s="23">
        <v>195794</v>
      </c>
      <c r="F23" s="24">
        <f t="shared" si="0"/>
        <v>100</v>
      </c>
      <c r="G23" s="25">
        <v>0</v>
      </c>
      <c r="H23" s="25">
        <v>0</v>
      </c>
      <c r="I23" s="24">
        <f t="shared" si="1"/>
        <v>0</v>
      </c>
    </row>
    <row r="24" spans="2:9" x14ac:dyDescent="0.25">
      <c r="B24" s="21" t="s">
        <v>18</v>
      </c>
      <c r="C24" s="22">
        <v>115862</v>
      </c>
      <c r="D24" s="20">
        <v>11</v>
      </c>
      <c r="E24" s="23">
        <v>109123</v>
      </c>
      <c r="F24" s="24">
        <f t="shared" si="0"/>
        <v>94.183597728331975</v>
      </c>
      <c r="G24" s="25">
        <v>0</v>
      </c>
      <c r="H24" s="25">
        <v>0</v>
      </c>
      <c r="I24" s="24">
        <f t="shared" si="1"/>
        <v>0</v>
      </c>
    </row>
    <row r="25" spans="2:9" x14ac:dyDescent="0.25">
      <c r="B25" s="21" t="s">
        <v>19</v>
      </c>
      <c r="C25" s="22">
        <v>105863</v>
      </c>
      <c r="D25" s="20">
        <v>1</v>
      </c>
      <c r="E25" s="23">
        <v>95602</v>
      </c>
      <c r="F25" s="24">
        <f t="shared" si="0"/>
        <v>90.307283942453935</v>
      </c>
      <c r="G25" s="25">
        <v>0</v>
      </c>
      <c r="H25" s="25">
        <v>0</v>
      </c>
      <c r="I25" s="24">
        <f t="shared" si="1"/>
        <v>0</v>
      </c>
    </row>
    <row r="26" spans="2:9" x14ac:dyDescent="0.25">
      <c r="B26" s="21" t="s">
        <v>20</v>
      </c>
      <c r="C26" s="22">
        <v>769944</v>
      </c>
      <c r="D26" s="20">
        <v>1</v>
      </c>
      <c r="E26" s="23">
        <v>762474</v>
      </c>
      <c r="F26" s="24">
        <f t="shared" si="0"/>
        <v>99.029799569838843</v>
      </c>
      <c r="G26" s="25">
        <v>9</v>
      </c>
      <c r="H26" s="23">
        <v>7470</v>
      </c>
      <c r="I26" s="24">
        <f t="shared" si="1"/>
        <v>0.97020043016115454</v>
      </c>
    </row>
    <row r="27" spans="2:9" x14ac:dyDescent="0.25">
      <c r="B27" s="26" t="s">
        <v>52</v>
      </c>
      <c r="C27" s="27">
        <f>SUM(C6:C26)</f>
        <v>3888529</v>
      </c>
      <c r="D27" s="27">
        <f t="shared" ref="D27:E27" si="2">SUM(D6:D26)</f>
        <v>130</v>
      </c>
      <c r="E27" s="27">
        <f t="shared" si="2"/>
        <v>3603345</v>
      </c>
      <c r="F27" s="28">
        <f>(E27/C27)*100</f>
        <v>92.666018435248915</v>
      </c>
      <c r="G27" s="29">
        <v>215</v>
      </c>
      <c r="H27" s="30">
        <f>SUM(H6:H26)</f>
        <v>53926</v>
      </c>
      <c r="I27" s="29">
        <v>1.4</v>
      </c>
    </row>
    <row r="28" spans="2:9" x14ac:dyDescent="0.25">
      <c r="B28" s="13"/>
    </row>
  </sheetData>
  <mergeCells count="8">
    <mergeCell ref="H4:H5"/>
    <mergeCell ref="I4:I5"/>
    <mergeCell ref="B4:B5"/>
    <mergeCell ref="C4:C5"/>
    <mergeCell ref="D4:D5"/>
    <mergeCell ref="F4:F5"/>
    <mergeCell ref="G4:G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5" x14ac:dyDescent="0.25"/>
  <cols>
    <col min="1" max="1" width="4.7109375" style="2" customWidth="1"/>
    <col min="2" max="2" width="21.42578125" style="2" bestFit="1" customWidth="1"/>
    <col min="3" max="3" width="18.85546875" style="2" customWidth="1"/>
    <col min="4" max="4" width="13.5703125" style="2" customWidth="1"/>
    <col min="5" max="5" width="20.140625" style="2" customWidth="1"/>
    <col min="6" max="6" width="17.5703125" style="2" customWidth="1"/>
    <col min="7" max="7" width="21.42578125" style="2" customWidth="1"/>
    <col min="8" max="16384" width="9.140625" style="2"/>
  </cols>
  <sheetData>
    <row r="1" spans="2:8" x14ac:dyDescent="0.25">
      <c r="B1" s="36"/>
    </row>
    <row r="2" spans="2:8" x14ac:dyDescent="0.25">
      <c r="B2" s="3" t="s">
        <v>61</v>
      </c>
      <c r="C2" s="3" t="s">
        <v>62</v>
      </c>
      <c r="D2" s="1"/>
    </row>
    <row r="3" spans="2:8" x14ac:dyDescent="0.25">
      <c r="B3" s="37"/>
    </row>
    <row r="4" spans="2:8" x14ac:dyDescent="0.25">
      <c r="B4" s="6" t="s">
        <v>51</v>
      </c>
      <c r="C4" s="6" t="s">
        <v>65</v>
      </c>
      <c r="D4" s="6" t="s">
        <v>67</v>
      </c>
      <c r="E4" s="6" t="s">
        <v>66</v>
      </c>
      <c r="F4" s="6" t="s">
        <v>68</v>
      </c>
      <c r="G4" s="6" t="s">
        <v>69</v>
      </c>
      <c r="H4" s="35"/>
    </row>
    <row r="5" spans="2:8" x14ac:dyDescent="0.25">
      <c r="B5" s="6"/>
      <c r="C5" s="6"/>
      <c r="D5" s="6"/>
      <c r="E5" s="6"/>
      <c r="F5" s="6"/>
      <c r="G5" s="6"/>
      <c r="H5" s="35"/>
    </row>
    <row r="6" spans="2:8" x14ac:dyDescent="0.25">
      <c r="B6" s="6"/>
      <c r="C6" s="19" t="s">
        <v>63</v>
      </c>
      <c r="D6" s="6"/>
      <c r="E6" s="6"/>
      <c r="F6" s="6"/>
      <c r="G6" s="6"/>
      <c r="H6" s="35"/>
    </row>
    <row r="7" spans="2:8" x14ac:dyDescent="0.25">
      <c r="B7" s="8" t="s">
        <v>0</v>
      </c>
      <c r="C7" s="9">
        <v>18</v>
      </c>
      <c r="D7" s="7">
        <v>14</v>
      </c>
      <c r="E7" s="38">
        <f>(D7/C7)*100</f>
        <v>77.777777777777786</v>
      </c>
      <c r="F7" s="7">
        <v>3</v>
      </c>
      <c r="G7" s="39">
        <v>12</v>
      </c>
      <c r="H7" s="35"/>
    </row>
    <row r="8" spans="2:8" x14ac:dyDescent="0.25">
      <c r="B8" s="8" t="s">
        <v>23</v>
      </c>
      <c r="C8" s="9">
        <v>11</v>
      </c>
      <c r="D8" s="7">
        <v>3</v>
      </c>
      <c r="E8" s="38">
        <f t="shared" ref="E8:E28" si="0">(D8/C8)*100</f>
        <v>27.27272727272727</v>
      </c>
      <c r="F8" s="7">
        <v>0</v>
      </c>
      <c r="G8" s="39">
        <v>3</v>
      </c>
      <c r="H8" s="35"/>
    </row>
    <row r="9" spans="2:8" x14ac:dyDescent="0.25">
      <c r="B9" s="8" t="s">
        <v>24</v>
      </c>
      <c r="C9" s="9">
        <v>11</v>
      </c>
      <c r="D9" s="7">
        <v>7</v>
      </c>
      <c r="E9" s="38">
        <f t="shared" si="0"/>
        <v>63.636363636363633</v>
      </c>
      <c r="F9" s="7">
        <v>0</v>
      </c>
      <c r="G9" s="39">
        <v>7</v>
      </c>
      <c r="H9" s="35"/>
    </row>
    <row r="10" spans="2:8" x14ac:dyDescent="0.25">
      <c r="B10" s="8" t="s">
        <v>3</v>
      </c>
      <c r="C10" s="9">
        <v>5</v>
      </c>
      <c r="D10" s="7">
        <v>5</v>
      </c>
      <c r="E10" s="38">
        <f t="shared" si="0"/>
        <v>100</v>
      </c>
      <c r="F10" s="7">
        <v>0</v>
      </c>
      <c r="G10" s="39">
        <v>5</v>
      </c>
      <c r="H10" s="35"/>
    </row>
    <row r="11" spans="2:8" x14ac:dyDescent="0.25">
      <c r="B11" s="8" t="s">
        <v>4</v>
      </c>
      <c r="C11" s="9">
        <v>20</v>
      </c>
      <c r="D11" s="7">
        <v>2</v>
      </c>
      <c r="E11" s="38">
        <f t="shared" si="0"/>
        <v>10</v>
      </c>
      <c r="F11" s="7">
        <v>0</v>
      </c>
      <c r="G11" s="39">
        <v>2</v>
      </c>
      <c r="H11" s="35"/>
    </row>
    <row r="12" spans="2:8" x14ac:dyDescent="0.25">
      <c r="B12" s="8" t="s">
        <v>25</v>
      </c>
      <c r="C12" s="9">
        <v>8</v>
      </c>
      <c r="D12" s="7">
        <v>2</v>
      </c>
      <c r="E12" s="38">
        <f t="shared" si="0"/>
        <v>25</v>
      </c>
      <c r="F12" s="7">
        <v>1</v>
      </c>
      <c r="G12" s="39">
        <v>1</v>
      </c>
      <c r="H12" s="35"/>
    </row>
    <row r="13" spans="2:8" x14ac:dyDescent="0.25">
      <c r="B13" s="8" t="s">
        <v>26</v>
      </c>
      <c r="C13" s="9">
        <v>8</v>
      </c>
      <c r="D13" s="7">
        <v>5</v>
      </c>
      <c r="E13" s="38">
        <f t="shared" si="0"/>
        <v>62.5</v>
      </c>
      <c r="F13" s="7">
        <v>4</v>
      </c>
      <c r="G13" s="39">
        <v>4</v>
      </c>
      <c r="H13" s="35"/>
    </row>
    <row r="14" spans="2:8" x14ac:dyDescent="0.25">
      <c r="B14" s="8" t="s">
        <v>27</v>
      </c>
      <c r="C14" s="9">
        <v>57</v>
      </c>
      <c r="D14" s="7">
        <v>47</v>
      </c>
      <c r="E14" s="38">
        <f t="shared" si="0"/>
        <v>82.456140350877192</v>
      </c>
      <c r="F14" s="7">
        <v>6</v>
      </c>
      <c r="G14" s="39">
        <v>46</v>
      </c>
      <c r="H14" s="35"/>
    </row>
    <row r="15" spans="2:8" x14ac:dyDescent="0.25">
      <c r="B15" s="8" t="s">
        <v>28</v>
      </c>
      <c r="C15" s="9">
        <v>22</v>
      </c>
      <c r="D15" s="7">
        <v>21</v>
      </c>
      <c r="E15" s="38">
        <f t="shared" si="0"/>
        <v>95.454545454545453</v>
      </c>
      <c r="F15" s="7">
        <v>1</v>
      </c>
      <c r="G15" s="39">
        <v>21</v>
      </c>
      <c r="H15" s="35"/>
    </row>
    <row r="16" spans="2:8" x14ac:dyDescent="0.25">
      <c r="B16" s="8" t="s">
        <v>29</v>
      </c>
      <c r="C16" s="9">
        <v>6</v>
      </c>
      <c r="D16" s="7">
        <v>4</v>
      </c>
      <c r="E16" s="38">
        <f t="shared" si="0"/>
        <v>66.666666666666657</v>
      </c>
      <c r="F16" s="7">
        <v>3</v>
      </c>
      <c r="G16" s="39">
        <v>2</v>
      </c>
      <c r="H16" s="35"/>
    </row>
    <row r="17" spans="2:8" x14ac:dyDescent="0.25">
      <c r="B17" s="8" t="s">
        <v>10</v>
      </c>
      <c r="C17" s="9">
        <v>13</v>
      </c>
      <c r="D17" s="7">
        <v>13</v>
      </c>
      <c r="E17" s="38">
        <f t="shared" si="0"/>
        <v>100</v>
      </c>
      <c r="F17" s="7">
        <v>13</v>
      </c>
      <c r="G17" s="39">
        <v>8</v>
      </c>
      <c r="H17" s="35"/>
    </row>
    <row r="18" spans="2:8" x14ac:dyDescent="0.25">
      <c r="B18" s="8" t="s">
        <v>30</v>
      </c>
      <c r="C18" s="9">
        <v>2</v>
      </c>
      <c r="D18" s="7">
        <v>2</v>
      </c>
      <c r="E18" s="38">
        <f t="shared" si="0"/>
        <v>100</v>
      </c>
      <c r="F18" s="7">
        <v>2</v>
      </c>
      <c r="G18" s="39">
        <v>0</v>
      </c>
      <c r="H18" s="35"/>
    </row>
    <row r="19" spans="2:8" x14ac:dyDescent="0.25">
      <c r="B19" s="8" t="s">
        <v>12</v>
      </c>
      <c r="C19" s="9">
        <v>12</v>
      </c>
      <c r="D19" s="7">
        <v>12</v>
      </c>
      <c r="E19" s="38">
        <f t="shared" si="0"/>
        <v>100</v>
      </c>
      <c r="F19" s="7">
        <v>12</v>
      </c>
      <c r="G19" s="39">
        <v>10</v>
      </c>
      <c r="H19" s="35"/>
    </row>
    <row r="20" spans="2:8" x14ac:dyDescent="0.25">
      <c r="B20" s="8" t="s">
        <v>31</v>
      </c>
      <c r="C20" s="9">
        <v>22</v>
      </c>
      <c r="D20" s="7">
        <v>17</v>
      </c>
      <c r="E20" s="38">
        <f t="shared" si="0"/>
        <v>77.272727272727266</v>
      </c>
      <c r="F20" s="7">
        <v>17</v>
      </c>
      <c r="G20" s="39">
        <v>4</v>
      </c>
      <c r="H20" s="35"/>
    </row>
    <row r="21" spans="2:8" x14ac:dyDescent="0.25">
      <c r="B21" s="8" t="s">
        <v>32</v>
      </c>
      <c r="C21" s="9">
        <v>8</v>
      </c>
      <c r="D21" s="7">
        <v>8</v>
      </c>
      <c r="E21" s="38">
        <f t="shared" si="0"/>
        <v>100</v>
      </c>
      <c r="F21" s="7">
        <v>1</v>
      </c>
      <c r="G21" s="39">
        <v>8</v>
      </c>
      <c r="H21" s="35"/>
    </row>
    <row r="22" spans="2:8" x14ac:dyDescent="0.25">
      <c r="B22" s="8" t="s">
        <v>33</v>
      </c>
      <c r="C22" s="9">
        <v>15</v>
      </c>
      <c r="D22" s="7">
        <v>8</v>
      </c>
      <c r="E22" s="38">
        <f t="shared" si="0"/>
        <v>53.333333333333336</v>
      </c>
      <c r="F22" s="7">
        <v>8</v>
      </c>
      <c r="G22" s="39">
        <v>1</v>
      </c>
      <c r="H22" s="35"/>
    </row>
    <row r="23" spans="2:8" x14ac:dyDescent="0.25">
      <c r="B23" s="8" t="s">
        <v>34</v>
      </c>
      <c r="C23" s="9">
        <v>28</v>
      </c>
      <c r="D23" s="7">
        <v>24</v>
      </c>
      <c r="E23" s="38">
        <f t="shared" si="0"/>
        <v>85.714285714285708</v>
      </c>
      <c r="F23" s="7">
        <v>2</v>
      </c>
      <c r="G23" s="39">
        <v>24</v>
      </c>
      <c r="H23" s="35"/>
    </row>
    <row r="24" spans="2:8" x14ac:dyDescent="0.25">
      <c r="B24" s="8" t="s">
        <v>17</v>
      </c>
      <c r="C24" s="9">
        <v>29</v>
      </c>
      <c r="D24" s="7">
        <v>22</v>
      </c>
      <c r="E24" s="38">
        <f t="shared" si="0"/>
        <v>75.862068965517238</v>
      </c>
      <c r="F24" s="7">
        <v>3</v>
      </c>
      <c r="G24" s="39">
        <v>27</v>
      </c>
      <c r="H24" s="35"/>
    </row>
    <row r="25" spans="2:8" x14ac:dyDescent="0.25">
      <c r="B25" s="8" t="s">
        <v>35</v>
      </c>
      <c r="C25" s="9">
        <v>17</v>
      </c>
      <c r="D25" s="7">
        <v>16</v>
      </c>
      <c r="E25" s="38">
        <f t="shared" si="0"/>
        <v>94.117647058823522</v>
      </c>
      <c r="F25" s="7">
        <v>3</v>
      </c>
      <c r="G25" s="39">
        <v>15</v>
      </c>
      <c r="H25" s="35"/>
    </row>
    <row r="26" spans="2:8" x14ac:dyDescent="0.25">
      <c r="B26" s="8" t="s">
        <v>19</v>
      </c>
      <c r="C26" s="9">
        <v>9</v>
      </c>
      <c r="D26" s="7">
        <v>0</v>
      </c>
      <c r="E26" s="38">
        <f t="shared" si="0"/>
        <v>0</v>
      </c>
      <c r="F26" s="7">
        <v>0</v>
      </c>
      <c r="G26" s="39">
        <v>0</v>
      </c>
      <c r="H26" s="35"/>
    </row>
    <row r="27" spans="2:8" x14ac:dyDescent="0.25">
      <c r="B27" s="8" t="s">
        <v>20</v>
      </c>
      <c r="C27" s="9">
        <v>9</v>
      </c>
      <c r="D27" s="7">
        <v>5</v>
      </c>
      <c r="E27" s="38">
        <f t="shared" si="0"/>
        <v>55.555555555555557</v>
      </c>
      <c r="F27" s="7">
        <v>2</v>
      </c>
      <c r="G27" s="39">
        <v>4</v>
      </c>
      <c r="H27" s="35"/>
    </row>
    <row r="28" spans="2:8" x14ac:dyDescent="0.25">
      <c r="B28" s="10" t="s">
        <v>64</v>
      </c>
      <c r="C28" s="12">
        <f>SUM(C7:C27)</f>
        <v>330</v>
      </c>
      <c r="D28" s="12">
        <f>SUM(D7:D27)</f>
        <v>237</v>
      </c>
      <c r="E28" s="40">
        <f t="shared" si="0"/>
        <v>71.818181818181813</v>
      </c>
      <c r="F28" s="5">
        <f>SUM(F7:F27)</f>
        <v>81</v>
      </c>
      <c r="G28" s="5">
        <f>SUM(G7:G27)</f>
        <v>204</v>
      </c>
      <c r="H28" s="35"/>
    </row>
    <row r="29" spans="2:8" x14ac:dyDescent="0.25">
      <c r="B29" s="36"/>
    </row>
  </sheetData>
  <mergeCells count="6">
    <mergeCell ref="G4:G6"/>
    <mergeCell ref="B4:B6"/>
    <mergeCell ref="C4:C5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"/>
  <sheetViews>
    <sheetView workbookViewId="0"/>
  </sheetViews>
  <sheetFormatPr defaultRowHeight="15" x14ac:dyDescent="0.25"/>
  <cols>
    <col min="1" max="1" width="4.7109375" style="2" customWidth="1"/>
    <col min="2" max="2" width="21.42578125" style="2" bestFit="1" customWidth="1"/>
    <col min="3" max="7" width="9.140625" style="2"/>
    <col min="8" max="8" width="10.42578125" style="2" customWidth="1"/>
    <col min="9" max="9" width="13" style="2" customWidth="1"/>
    <col min="10" max="10" width="15.7109375" style="2" customWidth="1"/>
    <col min="11" max="11" width="16.140625" style="2" customWidth="1"/>
    <col min="12" max="12" width="22.85546875" style="2" customWidth="1"/>
    <col min="13" max="13" width="26" style="2" customWidth="1"/>
    <col min="14" max="16384" width="9.140625" style="2"/>
  </cols>
  <sheetData>
    <row r="2" spans="2:13" x14ac:dyDescent="0.25">
      <c r="B2" s="3" t="s">
        <v>70</v>
      </c>
      <c r="C2" s="3" t="s">
        <v>71</v>
      </c>
      <c r="D2" s="1"/>
      <c r="E2" s="1"/>
    </row>
    <row r="3" spans="2:13" x14ac:dyDescent="0.25">
      <c r="B3" s="4"/>
    </row>
    <row r="4" spans="2:13" ht="17.25" customHeight="1" x14ac:dyDescent="0.25">
      <c r="B4" s="6" t="s">
        <v>51</v>
      </c>
      <c r="C4" s="6" t="s">
        <v>38</v>
      </c>
      <c r="D4" s="6"/>
      <c r="E4" s="6"/>
      <c r="F4" s="6" t="s">
        <v>40</v>
      </c>
      <c r="G4" s="6"/>
      <c r="H4" s="6"/>
      <c r="I4" s="31" t="s">
        <v>36</v>
      </c>
      <c r="J4" s="6" t="s">
        <v>74</v>
      </c>
      <c r="K4" s="31" t="s">
        <v>21</v>
      </c>
      <c r="L4" s="6" t="s">
        <v>73</v>
      </c>
      <c r="M4" s="6" t="s">
        <v>75</v>
      </c>
    </row>
    <row r="5" spans="2:13" x14ac:dyDescent="0.25">
      <c r="B5" s="6"/>
      <c r="C5" s="45" t="s">
        <v>39</v>
      </c>
      <c r="D5" s="45"/>
      <c r="E5" s="45"/>
      <c r="F5" s="45" t="s">
        <v>41</v>
      </c>
      <c r="G5" s="45"/>
      <c r="H5" s="45"/>
      <c r="I5" s="47" t="s">
        <v>22</v>
      </c>
      <c r="J5" s="6"/>
      <c r="K5" s="47" t="s">
        <v>22</v>
      </c>
      <c r="L5" s="6"/>
      <c r="M5" s="6"/>
    </row>
    <row r="6" spans="2:13" x14ac:dyDescent="0.25">
      <c r="B6" s="6"/>
      <c r="C6" s="6" t="s">
        <v>48</v>
      </c>
      <c r="D6" s="6" t="s">
        <v>49</v>
      </c>
      <c r="E6" s="33" t="s">
        <v>72</v>
      </c>
      <c r="F6" s="6" t="s">
        <v>48</v>
      </c>
      <c r="G6" s="6" t="s">
        <v>49</v>
      </c>
      <c r="H6" s="33" t="s">
        <v>72</v>
      </c>
      <c r="I6" s="48" t="s">
        <v>42</v>
      </c>
      <c r="J6" s="6"/>
      <c r="K6" s="48" t="s">
        <v>43</v>
      </c>
      <c r="L6" s="6"/>
      <c r="M6" s="6"/>
    </row>
    <row r="7" spans="2:13" x14ac:dyDescent="0.25">
      <c r="B7" s="6"/>
      <c r="C7" s="6"/>
      <c r="D7" s="6"/>
      <c r="E7" s="34"/>
      <c r="F7" s="6"/>
      <c r="G7" s="6"/>
      <c r="H7" s="34"/>
      <c r="I7" s="32" t="s">
        <v>22</v>
      </c>
      <c r="J7" s="6"/>
      <c r="K7" s="32" t="s">
        <v>22</v>
      </c>
      <c r="L7" s="6"/>
      <c r="M7" s="6"/>
    </row>
    <row r="8" spans="2:13" x14ac:dyDescent="0.25">
      <c r="B8" s="8" t="s">
        <v>0</v>
      </c>
      <c r="C8" s="7">
        <v>842</v>
      </c>
      <c r="D8" s="7">
        <v>100</v>
      </c>
      <c r="E8" s="7">
        <f>C8+D8</f>
        <v>942</v>
      </c>
      <c r="F8" s="7">
        <v>842</v>
      </c>
      <c r="G8" s="7">
        <v>16</v>
      </c>
      <c r="H8" s="7">
        <f>SUM(F8:G8)</f>
        <v>858</v>
      </c>
      <c r="I8" s="38">
        <f>(H8/E8)*100</f>
        <v>91.082802547770697</v>
      </c>
      <c r="J8" s="7">
        <v>0</v>
      </c>
      <c r="K8" s="41">
        <f>(J8/H8)*100</f>
        <v>0</v>
      </c>
      <c r="L8" s="39"/>
      <c r="M8" s="39">
        <v>0</v>
      </c>
    </row>
    <row r="9" spans="2:13" x14ac:dyDescent="0.25">
      <c r="B9" s="8" t="s">
        <v>1</v>
      </c>
      <c r="C9" s="7">
        <v>142</v>
      </c>
      <c r="D9" s="7">
        <v>26</v>
      </c>
      <c r="E9" s="7">
        <f t="shared" ref="E9:E28" si="0">C9+D9</f>
        <v>168</v>
      </c>
      <c r="F9" s="7">
        <v>142</v>
      </c>
      <c r="G9" s="7">
        <v>0</v>
      </c>
      <c r="H9" s="7">
        <f t="shared" ref="H9:H28" si="1">SUM(F9:G9)</f>
        <v>142</v>
      </c>
      <c r="I9" s="38">
        <f t="shared" ref="I9:I29" si="2">(H9/E9)*100</f>
        <v>84.523809523809518</v>
      </c>
      <c r="J9" s="7">
        <v>0</v>
      </c>
      <c r="K9" s="41">
        <f t="shared" ref="K9:K29" si="3">(J9/H9)*100</f>
        <v>0</v>
      </c>
      <c r="L9" s="39"/>
      <c r="M9" s="39">
        <v>0</v>
      </c>
    </row>
    <row r="10" spans="2:13" x14ac:dyDescent="0.25">
      <c r="B10" s="8" t="s">
        <v>2</v>
      </c>
      <c r="C10" s="7">
        <v>214</v>
      </c>
      <c r="D10" s="7">
        <v>34</v>
      </c>
      <c r="E10" s="7">
        <f t="shared" si="0"/>
        <v>248</v>
      </c>
      <c r="F10" s="7">
        <v>61</v>
      </c>
      <c r="G10" s="7">
        <v>0</v>
      </c>
      <c r="H10" s="7">
        <f t="shared" si="1"/>
        <v>61</v>
      </c>
      <c r="I10" s="38">
        <f t="shared" si="2"/>
        <v>24.596774193548388</v>
      </c>
      <c r="J10" s="7">
        <v>0</v>
      </c>
      <c r="K10" s="41">
        <f t="shared" si="3"/>
        <v>0</v>
      </c>
      <c r="L10" s="39"/>
      <c r="M10" s="39">
        <v>0</v>
      </c>
    </row>
    <row r="11" spans="2:13" x14ac:dyDescent="0.25">
      <c r="B11" s="8" t="s">
        <v>3</v>
      </c>
      <c r="C11" s="7">
        <v>223</v>
      </c>
      <c r="D11" s="7">
        <v>48</v>
      </c>
      <c r="E11" s="7">
        <f t="shared" si="0"/>
        <v>271</v>
      </c>
      <c r="F11" s="7">
        <v>80</v>
      </c>
      <c r="G11" s="7">
        <v>24</v>
      </c>
      <c r="H11" s="7">
        <f t="shared" si="1"/>
        <v>104</v>
      </c>
      <c r="I11" s="38">
        <f t="shared" si="2"/>
        <v>38.376383763837637</v>
      </c>
      <c r="J11" s="7">
        <v>2</v>
      </c>
      <c r="K11" s="41">
        <f t="shared" si="3"/>
        <v>1.9230769230769231</v>
      </c>
      <c r="L11" s="39"/>
      <c r="M11" s="39">
        <v>1.92</v>
      </c>
    </row>
    <row r="12" spans="2:13" x14ac:dyDescent="0.25">
      <c r="B12" s="8" t="s">
        <v>4</v>
      </c>
      <c r="C12" s="7">
        <v>206</v>
      </c>
      <c r="D12" s="7">
        <v>31</v>
      </c>
      <c r="E12" s="7">
        <f t="shared" si="0"/>
        <v>237</v>
      </c>
      <c r="F12" s="7">
        <v>197</v>
      </c>
      <c r="G12" s="7">
        <v>22</v>
      </c>
      <c r="H12" s="7">
        <f t="shared" si="1"/>
        <v>219</v>
      </c>
      <c r="I12" s="38">
        <f t="shared" si="2"/>
        <v>92.405063291139243</v>
      </c>
      <c r="J12" s="7">
        <v>2</v>
      </c>
      <c r="K12" s="41">
        <f t="shared" si="3"/>
        <v>0.91324200913242004</v>
      </c>
      <c r="L12" s="39"/>
      <c r="M12" s="39">
        <v>0.91</v>
      </c>
    </row>
    <row r="13" spans="2:13" x14ac:dyDescent="0.25">
      <c r="B13" s="8" t="s">
        <v>5</v>
      </c>
      <c r="C13" s="7">
        <v>93</v>
      </c>
      <c r="D13" s="7">
        <v>15</v>
      </c>
      <c r="E13" s="7">
        <f t="shared" si="0"/>
        <v>108</v>
      </c>
      <c r="F13" s="7">
        <v>91</v>
      </c>
      <c r="G13" s="7">
        <v>15</v>
      </c>
      <c r="H13" s="7">
        <f t="shared" si="1"/>
        <v>106</v>
      </c>
      <c r="I13" s="38">
        <f t="shared" si="2"/>
        <v>98.148148148148152</v>
      </c>
      <c r="J13" s="7">
        <v>0</v>
      </c>
      <c r="K13" s="41">
        <f t="shared" si="3"/>
        <v>0</v>
      </c>
      <c r="L13" s="39"/>
      <c r="M13" s="39">
        <v>0</v>
      </c>
    </row>
    <row r="14" spans="2:13" x14ac:dyDescent="0.25">
      <c r="B14" s="8" t="s">
        <v>6</v>
      </c>
      <c r="C14" s="7">
        <v>126</v>
      </c>
      <c r="D14" s="7">
        <v>24</v>
      </c>
      <c r="E14" s="7">
        <f t="shared" si="0"/>
        <v>150</v>
      </c>
      <c r="F14" s="7">
        <v>126</v>
      </c>
      <c r="G14" s="7">
        <v>24</v>
      </c>
      <c r="H14" s="7">
        <f t="shared" si="1"/>
        <v>150</v>
      </c>
      <c r="I14" s="38">
        <f t="shared" si="2"/>
        <v>100</v>
      </c>
      <c r="J14" s="7">
        <v>6</v>
      </c>
      <c r="K14" s="41">
        <f t="shared" si="3"/>
        <v>4</v>
      </c>
      <c r="L14" s="39">
        <v>1</v>
      </c>
      <c r="M14" s="42">
        <f>(5/H14)*100</f>
        <v>3.3333333333333335</v>
      </c>
    </row>
    <row r="15" spans="2:13" x14ac:dyDescent="0.25">
      <c r="B15" s="8" t="s">
        <v>7</v>
      </c>
      <c r="C15" s="7">
        <v>776</v>
      </c>
      <c r="D15" s="7">
        <v>104</v>
      </c>
      <c r="E15" s="7">
        <f t="shared" si="0"/>
        <v>880</v>
      </c>
      <c r="F15" s="7">
        <v>772</v>
      </c>
      <c r="G15" s="7">
        <v>104</v>
      </c>
      <c r="H15" s="7">
        <f t="shared" si="1"/>
        <v>876</v>
      </c>
      <c r="I15" s="38">
        <f t="shared" si="2"/>
        <v>99.545454545454547</v>
      </c>
      <c r="J15" s="7">
        <v>24</v>
      </c>
      <c r="K15" s="41">
        <f t="shared" si="3"/>
        <v>2.7397260273972601</v>
      </c>
      <c r="L15" s="39">
        <v>6</v>
      </c>
      <c r="M15" s="42">
        <f>(18/H15)*100</f>
        <v>2.054794520547945</v>
      </c>
    </row>
    <row r="16" spans="2:13" x14ac:dyDescent="0.25">
      <c r="B16" s="8" t="s">
        <v>8</v>
      </c>
      <c r="C16" s="7">
        <v>170</v>
      </c>
      <c r="D16" s="7">
        <v>44</v>
      </c>
      <c r="E16" s="7">
        <f t="shared" si="0"/>
        <v>214</v>
      </c>
      <c r="F16" s="7">
        <v>170</v>
      </c>
      <c r="G16" s="7">
        <v>0</v>
      </c>
      <c r="H16" s="7">
        <f t="shared" si="1"/>
        <v>170</v>
      </c>
      <c r="I16" s="38">
        <f t="shared" si="2"/>
        <v>79.43925233644859</v>
      </c>
      <c r="J16" s="7">
        <v>0</v>
      </c>
      <c r="K16" s="41">
        <f t="shared" si="3"/>
        <v>0</v>
      </c>
      <c r="L16" s="39"/>
      <c r="M16" s="39">
        <v>0</v>
      </c>
    </row>
    <row r="17" spans="2:13" x14ac:dyDescent="0.25">
      <c r="B17" s="8" t="s">
        <v>9</v>
      </c>
      <c r="C17" s="7">
        <v>97</v>
      </c>
      <c r="D17" s="7">
        <v>17</v>
      </c>
      <c r="E17" s="7">
        <f t="shared" si="0"/>
        <v>114</v>
      </c>
      <c r="F17" s="7">
        <v>98</v>
      </c>
      <c r="G17" s="7">
        <v>12</v>
      </c>
      <c r="H17" s="7">
        <f t="shared" si="1"/>
        <v>110</v>
      </c>
      <c r="I17" s="38">
        <f t="shared" si="2"/>
        <v>96.491228070175438</v>
      </c>
      <c r="J17" s="7">
        <v>0</v>
      </c>
      <c r="K17" s="41">
        <f t="shared" si="3"/>
        <v>0</v>
      </c>
      <c r="L17" s="39"/>
      <c r="M17" s="39">
        <v>0</v>
      </c>
    </row>
    <row r="18" spans="2:13" x14ac:dyDescent="0.25">
      <c r="B18" s="8" t="s">
        <v>10</v>
      </c>
      <c r="C18" s="7">
        <v>76</v>
      </c>
      <c r="D18" s="7">
        <v>15</v>
      </c>
      <c r="E18" s="7">
        <f t="shared" si="0"/>
        <v>91</v>
      </c>
      <c r="F18" s="7">
        <v>76</v>
      </c>
      <c r="G18" s="7">
        <v>15</v>
      </c>
      <c r="H18" s="7">
        <f t="shared" si="1"/>
        <v>91</v>
      </c>
      <c r="I18" s="38">
        <f t="shared" si="2"/>
        <v>100</v>
      </c>
      <c r="J18" s="7">
        <v>0</v>
      </c>
      <c r="K18" s="41">
        <f t="shared" si="3"/>
        <v>0</v>
      </c>
      <c r="L18" s="39"/>
      <c r="M18" s="39">
        <v>0</v>
      </c>
    </row>
    <row r="19" spans="2:13" x14ac:dyDescent="0.25">
      <c r="B19" s="8" t="s">
        <v>11</v>
      </c>
      <c r="C19" s="7">
        <v>424</v>
      </c>
      <c r="D19" s="7">
        <v>44</v>
      </c>
      <c r="E19" s="7">
        <f t="shared" si="0"/>
        <v>468</v>
      </c>
      <c r="F19" s="7">
        <v>424</v>
      </c>
      <c r="G19" s="7">
        <v>45</v>
      </c>
      <c r="H19" s="7">
        <f t="shared" si="1"/>
        <v>469</v>
      </c>
      <c r="I19" s="38">
        <f t="shared" si="2"/>
        <v>100.21367521367522</v>
      </c>
      <c r="J19" s="7">
        <v>1</v>
      </c>
      <c r="K19" s="41">
        <f t="shared" si="3"/>
        <v>0.21321961620469082</v>
      </c>
      <c r="L19" s="39"/>
      <c r="M19" s="39">
        <v>0.21</v>
      </c>
    </row>
    <row r="20" spans="2:13" x14ac:dyDescent="0.25">
      <c r="B20" s="8" t="s">
        <v>12</v>
      </c>
      <c r="C20" s="7">
        <v>334</v>
      </c>
      <c r="D20" s="7">
        <v>49</v>
      </c>
      <c r="E20" s="7">
        <f t="shared" si="0"/>
        <v>383</v>
      </c>
      <c r="F20" s="7">
        <v>305</v>
      </c>
      <c r="G20" s="7">
        <v>35</v>
      </c>
      <c r="H20" s="7">
        <f t="shared" si="1"/>
        <v>340</v>
      </c>
      <c r="I20" s="38">
        <f t="shared" si="2"/>
        <v>88.772845953002616</v>
      </c>
      <c r="J20" s="7">
        <v>10</v>
      </c>
      <c r="K20" s="41">
        <f t="shared" si="3"/>
        <v>2.9411764705882351</v>
      </c>
      <c r="L20" s="39"/>
      <c r="M20" s="39">
        <v>2.94</v>
      </c>
    </row>
    <row r="21" spans="2:13" x14ac:dyDescent="0.25">
      <c r="B21" s="8" t="s">
        <v>13</v>
      </c>
      <c r="C21" s="7">
        <v>540</v>
      </c>
      <c r="D21" s="7">
        <v>64</v>
      </c>
      <c r="E21" s="7">
        <f t="shared" si="0"/>
        <v>604</v>
      </c>
      <c r="F21" s="7">
        <v>528</v>
      </c>
      <c r="G21" s="7">
        <v>64</v>
      </c>
      <c r="H21" s="7">
        <f t="shared" si="1"/>
        <v>592</v>
      </c>
      <c r="I21" s="38">
        <f t="shared" si="2"/>
        <v>98.013245033112582</v>
      </c>
      <c r="J21" s="7">
        <v>18</v>
      </c>
      <c r="K21" s="41">
        <f t="shared" si="3"/>
        <v>3.0405405405405408</v>
      </c>
      <c r="L21" s="39"/>
      <c r="M21" s="39">
        <v>3.04</v>
      </c>
    </row>
    <row r="22" spans="2:13" x14ac:dyDescent="0.25">
      <c r="B22" s="8" t="s">
        <v>14</v>
      </c>
      <c r="C22" s="7">
        <v>237</v>
      </c>
      <c r="D22" s="7">
        <v>36</v>
      </c>
      <c r="E22" s="7">
        <f t="shared" si="0"/>
        <v>273</v>
      </c>
      <c r="F22" s="7">
        <v>237</v>
      </c>
      <c r="G22" s="7">
        <v>37</v>
      </c>
      <c r="H22" s="7">
        <f t="shared" si="1"/>
        <v>274</v>
      </c>
      <c r="I22" s="38">
        <f t="shared" si="2"/>
        <v>100.36630036630036</v>
      </c>
      <c r="J22" s="7">
        <v>3</v>
      </c>
      <c r="K22" s="41">
        <f t="shared" si="3"/>
        <v>1.0948905109489051</v>
      </c>
      <c r="L22" s="39"/>
      <c r="M22" s="39">
        <v>1.0900000000000001</v>
      </c>
    </row>
    <row r="23" spans="2:13" x14ac:dyDescent="0.25">
      <c r="B23" s="8" t="s">
        <v>15</v>
      </c>
      <c r="C23" s="7">
        <v>264</v>
      </c>
      <c r="D23" s="7">
        <v>38</v>
      </c>
      <c r="E23" s="7">
        <f t="shared" si="0"/>
        <v>302</v>
      </c>
      <c r="F23" s="7">
        <v>264</v>
      </c>
      <c r="G23" s="7">
        <v>38</v>
      </c>
      <c r="H23" s="7">
        <f t="shared" si="1"/>
        <v>302</v>
      </c>
      <c r="I23" s="38">
        <f t="shared" si="2"/>
        <v>100</v>
      </c>
      <c r="J23" s="7">
        <v>36</v>
      </c>
      <c r="K23" s="41">
        <f t="shared" si="3"/>
        <v>11.920529801324504</v>
      </c>
      <c r="L23" s="39">
        <v>8</v>
      </c>
      <c r="M23" s="42">
        <f>(28/H23)*100</f>
        <v>9.2715231788079464</v>
      </c>
    </row>
    <row r="24" spans="2:13" x14ac:dyDescent="0.25">
      <c r="B24" s="8" t="s">
        <v>16</v>
      </c>
      <c r="C24" s="7">
        <v>1166</v>
      </c>
      <c r="D24" s="7">
        <v>120</v>
      </c>
      <c r="E24" s="7">
        <f t="shared" si="0"/>
        <v>1286</v>
      </c>
      <c r="F24" s="7">
        <v>564</v>
      </c>
      <c r="G24" s="7">
        <v>28</v>
      </c>
      <c r="H24" s="7">
        <f t="shared" si="1"/>
        <v>592</v>
      </c>
      <c r="I24" s="38">
        <f t="shared" si="2"/>
        <v>46.034214618973564</v>
      </c>
      <c r="J24" s="7">
        <v>30</v>
      </c>
      <c r="K24" s="41">
        <f t="shared" si="3"/>
        <v>5.0675675675675675</v>
      </c>
      <c r="L24" s="39"/>
      <c r="M24" s="39">
        <v>5.07</v>
      </c>
    </row>
    <row r="25" spans="2:13" x14ac:dyDescent="0.25">
      <c r="B25" s="8" t="s">
        <v>17</v>
      </c>
      <c r="C25" s="7">
        <v>543</v>
      </c>
      <c r="D25" s="7">
        <v>63</v>
      </c>
      <c r="E25" s="7">
        <f t="shared" si="0"/>
        <v>606</v>
      </c>
      <c r="F25" s="7">
        <v>545</v>
      </c>
      <c r="G25" s="7">
        <v>64</v>
      </c>
      <c r="H25" s="7">
        <f t="shared" si="1"/>
        <v>609</v>
      </c>
      <c r="I25" s="38">
        <f t="shared" si="2"/>
        <v>100.4950495049505</v>
      </c>
      <c r="J25" s="7">
        <v>0</v>
      </c>
      <c r="K25" s="41">
        <f t="shared" si="3"/>
        <v>0</v>
      </c>
      <c r="L25" s="39"/>
      <c r="M25" s="39">
        <v>0</v>
      </c>
    </row>
    <row r="26" spans="2:13" x14ac:dyDescent="0.25">
      <c r="B26" s="8" t="s">
        <v>18</v>
      </c>
      <c r="C26" s="7">
        <v>365</v>
      </c>
      <c r="D26" s="7">
        <v>55</v>
      </c>
      <c r="E26" s="7">
        <f t="shared" si="0"/>
        <v>420</v>
      </c>
      <c r="F26" s="7">
        <v>371</v>
      </c>
      <c r="G26" s="7">
        <v>57</v>
      </c>
      <c r="H26" s="7">
        <f t="shared" si="1"/>
        <v>428</v>
      </c>
      <c r="I26" s="38">
        <f t="shared" si="2"/>
        <v>101.9047619047619</v>
      </c>
      <c r="J26" s="7">
        <v>27</v>
      </c>
      <c r="K26" s="41">
        <f t="shared" si="3"/>
        <v>6.3084112149532707</v>
      </c>
      <c r="L26" s="39">
        <v>13</v>
      </c>
      <c r="M26" s="42">
        <f>(14/H26)*100</f>
        <v>3.2710280373831773</v>
      </c>
    </row>
    <row r="27" spans="2:13" x14ac:dyDescent="0.25">
      <c r="B27" s="8" t="s">
        <v>19</v>
      </c>
      <c r="C27" s="7">
        <v>105</v>
      </c>
      <c r="D27" s="7">
        <v>12</v>
      </c>
      <c r="E27" s="7">
        <f t="shared" si="0"/>
        <v>117</v>
      </c>
      <c r="F27" s="7">
        <v>61</v>
      </c>
      <c r="G27" s="7">
        <v>2</v>
      </c>
      <c r="H27" s="7">
        <f t="shared" si="1"/>
        <v>63</v>
      </c>
      <c r="I27" s="38">
        <f t="shared" si="2"/>
        <v>53.846153846153847</v>
      </c>
      <c r="J27" s="7">
        <v>0</v>
      </c>
      <c r="K27" s="41">
        <f t="shared" si="3"/>
        <v>0</v>
      </c>
      <c r="L27" s="39"/>
      <c r="M27" s="39">
        <v>0</v>
      </c>
    </row>
    <row r="28" spans="2:13" x14ac:dyDescent="0.25">
      <c r="B28" s="8" t="s">
        <v>20</v>
      </c>
      <c r="C28" s="7">
        <v>1302</v>
      </c>
      <c r="D28" s="7">
        <v>97</v>
      </c>
      <c r="E28" s="7">
        <f t="shared" si="0"/>
        <v>1399</v>
      </c>
      <c r="F28" s="7">
        <v>1302</v>
      </c>
      <c r="G28" s="7">
        <v>97</v>
      </c>
      <c r="H28" s="7">
        <f t="shared" si="1"/>
        <v>1399</v>
      </c>
      <c r="I28" s="38">
        <f t="shared" si="2"/>
        <v>100</v>
      </c>
      <c r="J28" s="7">
        <v>8</v>
      </c>
      <c r="K28" s="41">
        <f t="shared" si="3"/>
        <v>0.57183702644746248</v>
      </c>
      <c r="L28" s="39"/>
      <c r="M28" s="39">
        <v>0.56999999999999995</v>
      </c>
    </row>
    <row r="29" spans="2:13" x14ac:dyDescent="0.25">
      <c r="B29" s="10" t="s">
        <v>52</v>
      </c>
      <c r="C29" s="11">
        <f>SUM(C8:C28)</f>
        <v>8245</v>
      </c>
      <c r="D29" s="11">
        <f>SUM(D8:D28)</f>
        <v>1036</v>
      </c>
      <c r="E29" s="11">
        <v>9281</v>
      </c>
      <c r="F29" s="11">
        <f>SUM(F8:F28)</f>
        <v>7256</v>
      </c>
      <c r="G29" s="11">
        <f>SUM(G8:G28)</f>
        <v>699</v>
      </c>
      <c r="H29" s="11">
        <f>SUM(H8:H28)</f>
        <v>7955</v>
      </c>
      <c r="I29" s="40">
        <f t="shared" si="2"/>
        <v>85.712746471285413</v>
      </c>
      <c r="J29" s="5">
        <f>SUM(J8:J28)</f>
        <v>167</v>
      </c>
      <c r="K29" s="43">
        <f t="shared" si="3"/>
        <v>2.099308610936518</v>
      </c>
      <c r="L29" s="44">
        <v>28</v>
      </c>
      <c r="M29" s="44">
        <v>1.8</v>
      </c>
    </row>
    <row r="30" spans="2:13" x14ac:dyDescent="0.25">
      <c r="B30" s="4"/>
    </row>
  </sheetData>
  <mergeCells count="14">
    <mergeCell ref="B4:B7"/>
    <mergeCell ref="C4:E4"/>
    <mergeCell ref="F4:H4"/>
    <mergeCell ref="J4:J7"/>
    <mergeCell ref="L4:L7"/>
    <mergeCell ref="E6:E7"/>
    <mergeCell ref="H6:H7"/>
    <mergeCell ref="M4:M7"/>
    <mergeCell ref="C5:E5"/>
    <mergeCell ref="F5:H5"/>
    <mergeCell ref="C6:C7"/>
    <mergeCell ref="D6:D7"/>
    <mergeCell ref="F6:F7"/>
    <mergeCell ref="G6: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/>
  </sheetViews>
  <sheetFormatPr defaultRowHeight="15" x14ac:dyDescent="0.25"/>
  <cols>
    <col min="1" max="1" width="4.7109375" style="14" customWidth="1"/>
    <col min="2" max="2" width="19" style="14" bestFit="1" customWidth="1"/>
    <col min="3" max="9" width="9.140625" style="14"/>
    <col min="10" max="10" width="11.5703125" style="14" customWidth="1"/>
    <col min="11" max="11" width="14.7109375" style="14" customWidth="1"/>
    <col min="12" max="16384" width="9.140625" style="14"/>
  </cols>
  <sheetData>
    <row r="2" spans="2:11" x14ac:dyDescent="0.25">
      <c r="B2" s="15" t="s">
        <v>76</v>
      </c>
      <c r="C2" s="15" t="s">
        <v>77</v>
      </c>
      <c r="D2" s="16"/>
      <c r="E2" s="16"/>
    </row>
    <row r="3" spans="2:11" x14ac:dyDescent="0.25">
      <c r="B3" s="49"/>
    </row>
    <row r="4" spans="2:11" ht="22.5" x14ac:dyDescent="0.25">
      <c r="B4" s="6" t="s">
        <v>51</v>
      </c>
      <c r="C4" s="6" t="s">
        <v>38</v>
      </c>
      <c r="D4" s="6"/>
      <c r="E4" s="6"/>
      <c r="F4" s="6" t="s">
        <v>65</v>
      </c>
      <c r="G4" s="6"/>
      <c r="H4" s="6"/>
      <c r="I4" s="19" t="s">
        <v>36</v>
      </c>
      <c r="J4" s="6" t="s">
        <v>74</v>
      </c>
      <c r="K4" s="19" t="s">
        <v>21</v>
      </c>
    </row>
    <row r="5" spans="2:11" ht="22.5" customHeight="1" x14ac:dyDescent="0.25">
      <c r="B5" s="6"/>
      <c r="C5" s="45" t="s">
        <v>39</v>
      </c>
      <c r="D5" s="6"/>
      <c r="E5" s="6"/>
      <c r="F5" s="6"/>
      <c r="G5" s="6"/>
      <c r="H5" s="6"/>
      <c r="I5" s="19" t="s">
        <v>22</v>
      </c>
      <c r="J5" s="6"/>
      <c r="K5" s="19" t="s">
        <v>22</v>
      </c>
    </row>
    <row r="6" spans="2:11" ht="22.5" x14ac:dyDescent="0.25">
      <c r="B6" s="6"/>
      <c r="C6" s="6" t="s">
        <v>46</v>
      </c>
      <c r="D6" s="6" t="s">
        <v>47</v>
      </c>
      <c r="E6" s="33" t="s">
        <v>78</v>
      </c>
      <c r="F6" s="6" t="s">
        <v>46</v>
      </c>
      <c r="G6" s="6" t="s">
        <v>47</v>
      </c>
      <c r="H6" s="33" t="s">
        <v>78</v>
      </c>
      <c r="I6" s="46" t="s">
        <v>44</v>
      </c>
      <c r="J6" s="6"/>
      <c r="K6" s="46" t="s">
        <v>45</v>
      </c>
    </row>
    <row r="7" spans="2:11" x14ac:dyDescent="0.25">
      <c r="B7" s="6"/>
      <c r="C7" s="6"/>
      <c r="D7" s="6"/>
      <c r="E7" s="34"/>
      <c r="F7" s="6"/>
      <c r="G7" s="6"/>
      <c r="H7" s="34"/>
      <c r="I7" s="50" t="s">
        <v>22</v>
      </c>
      <c r="J7" s="6"/>
      <c r="K7" s="50"/>
    </row>
    <row r="8" spans="2:11" x14ac:dyDescent="0.25">
      <c r="B8" s="21" t="s">
        <v>0</v>
      </c>
      <c r="C8" s="25">
        <v>80</v>
      </c>
      <c r="D8" s="25">
        <v>34</v>
      </c>
      <c r="E8" s="25">
        <f>SUM(C8:D8)</f>
        <v>114</v>
      </c>
      <c r="F8" s="25">
        <v>80</v>
      </c>
      <c r="G8" s="25">
        <v>0</v>
      </c>
      <c r="H8" s="25">
        <f>SUM(F8:G8)</f>
        <v>80</v>
      </c>
      <c r="I8" s="24">
        <f>(H8/E8)*100</f>
        <v>70.175438596491219</v>
      </c>
      <c r="J8" s="25">
        <v>36</v>
      </c>
      <c r="K8" s="24">
        <f>(J8/H8)*100</f>
        <v>45</v>
      </c>
    </row>
    <row r="9" spans="2:11" x14ac:dyDescent="0.25">
      <c r="B9" s="21" t="s">
        <v>23</v>
      </c>
      <c r="C9" s="25">
        <v>162</v>
      </c>
      <c r="D9" s="25">
        <v>55</v>
      </c>
      <c r="E9" s="25">
        <f t="shared" ref="E9:E20" si="0">SUM(C9:D9)</f>
        <v>217</v>
      </c>
      <c r="F9" s="25">
        <v>152</v>
      </c>
      <c r="G9" s="25">
        <v>8</v>
      </c>
      <c r="H9" s="25">
        <f t="shared" ref="H9:H20" si="1">SUM(F9:G9)</f>
        <v>160</v>
      </c>
      <c r="I9" s="24">
        <f t="shared" ref="I9:I20" si="2">(H9/E9)*100</f>
        <v>73.732718894009224</v>
      </c>
      <c r="J9" s="25">
        <v>60</v>
      </c>
      <c r="K9" s="24">
        <f t="shared" ref="K9:K20" si="3">(J9/H9)*100</f>
        <v>37.5</v>
      </c>
    </row>
    <row r="10" spans="2:11" x14ac:dyDescent="0.25">
      <c r="B10" s="21" t="s">
        <v>24</v>
      </c>
      <c r="C10" s="25">
        <v>54</v>
      </c>
      <c r="D10" s="25">
        <v>27</v>
      </c>
      <c r="E10" s="25">
        <f t="shared" si="0"/>
        <v>81</v>
      </c>
      <c r="F10" s="25">
        <v>0</v>
      </c>
      <c r="G10" s="25">
        <v>0</v>
      </c>
      <c r="H10" s="25">
        <f t="shared" si="1"/>
        <v>0</v>
      </c>
      <c r="I10" s="24">
        <f t="shared" si="2"/>
        <v>0</v>
      </c>
      <c r="J10" s="25">
        <v>0</v>
      </c>
      <c r="K10" s="24">
        <v>0</v>
      </c>
    </row>
    <row r="11" spans="2:11" x14ac:dyDescent="0.25">
      <c r="B11" s="21" t="s">
        <v>3</v>
      </c>
      <c r="C11" s="25">
        <v>40</v>
      </c>
      <c r="D11" s="25">
        <v>16</v>
      </c>
      <c r="E11" s="25">
        <f t="shared" si="0"/>
        <v>56</v>
      </c>
      <c r="F11" s="25">
        <v>21</v>
      </c>
      <c r="G11" s="25">
        <v>9</v>
      </c>
      <c r="H11" s="25">
        <f t="shared" si="1"/>
        <v>30</v>
      </c>
      <c r="I11" s="24">
        <f t="shared" si="2"/>
        <v>53.571428571428569</v>
      </c>
      <c r="J11" s="25">
        <v>13</v>
      </c>
      <c r="K11" s="24">
        <f t="shared" si="3"/>
        <v>43.333333333333336</v>
      </c>
    </row>
    <row r="12" spans="2:11" x14ac:dyDescent="0.25">
      <c r="B12" s="21" t="s">
        <v>4</v>
      </c>
      <c r="C12" s="25">
        <v>48</v>
      </c>
      <c r="D12" s="25">
        <v>22</v>
      </c>
      <c r="E12" s="25">
        <f t="shared" si="0"/>
        <v>70</v>
      </c>
      <c r="F12" s="25">
        <v>46</v>
      </c>
      <c r="G12" s="25">
        <v>15</v>
      </c>
      <c r="H12" s="25">
        <f t="shared" si="1"/>
        <v>61</v>
      </c>
      <c r="I12" s="24">
        <f t="shared" si="2"/>
        <v>87.142857142857139</v>
      </c>
      <c r="J12" s="25">
        <v>19</v>
      </c>
      <c r="K12" s="24">
        <f t="shared" si="3"/>
        <v>31.147540983606557</v>
      </c>
    </row>
    <row r="13" spans="2:11" x14ac:dyDescent="0.25">
      <c r="B13" s="21" t="s">
        <v>25</v>
      </c>
      <c r="C13" s="25">
        <v>2</v>
      </c>
      <c r="D13" s="25">
        <v>1</v>
      </c>
      <c r="E13" s="25">
        <f t="shared" si="0"/>
        <v>3</v>
      </c>
      <c r="F13" s="25">
        <v>2</v>
      </c>
      <c r="G13" s="25">
        <v>0</v>
      </c>
      <c r="H13" s="25">
        <f t="shared" si="1"/>
        <v>2</v>
      </c>
      <c r="I13" s="24">
        <f t="shared" si="2"/>
        <v>66.666666666666657</v>
      </c>
      <c r="J13" s="25">
        <v>0</v>
      </c>
      <c r="K13" s="24">
        <f t="shared" si="3"/>
        <v>0</v>
      </c>
    </row>
    <row r="14" spans="2:11" x14ac:dyDescent="0.25">
      <c r="B14" s="21" t="s">
        <v>29</v>
      </c>
      <c r="C14" s="25">
        <v>14</v>
      </c>
      <c r="D14" s="25">
        <v>7</v>
      </c>
      <c r="E14" s="25">
        <f t="shared" si="0"/>
        <v>21</v>
      </c>
      <c r="F14" s="25">
        <v>14</v>
      </c>
      <c r="G14" s="25">
        <v>5</v>
      </c>
      <c r="H14" s="25">
        <f t="shared" si="1"/>
        <v>19</v>
      </c>
      <c r="I14" s="24">
        <f t="shared" si="2"/>
        <v>90.476190476190482</v>
      </c>
      <c r="J14" s="25">
        <v>3</v>
      </c>
      <c r="K14" s="24">
        <f t="shared" si="3"/>
        <v>15.789473684210526</v>
      </c>
    </row>
    <row r="15" spans="2:11" x14ac:dyDescent="0.25">
      <c r="B15" s="21" t="s">
        <v>10</v>
      </c>
      <c r="C15" s="25">
        <v>12</v>
      </c>
      <c r="D15" s="25">
        <v>6</v>
      </c>
      <c r="E15" s="25">
        <f t="shared" si="0"/>
        <v>18</v>
      </c>
      <c r="F15" s="25">
        <v>12</v>
      </c>
      <c r="G15" s="25">
        <v>6</v>
      </c>
      <c r="H15" s="25">
        <f t="shared" si="1"/>
        <v>18</v>
      </c>
      <c r="I15" s="24">
        <f t="shared" si="2"/>
        <v>100</v>
      </c>
      <c r="J15" s="25">
        <v>17</v>
      </c>
      <c r="K15" s="24">
        <f t="shared" si="3"/>
        <v>94.444444444444443</v>
      </c>
    </row>
    <row r="16" spans="2:11" x14ac:dyDescent="0.25">
      <c r="B16" s="21" t="s">
        <v>31</v>
      </c>
      <c r="C16" s="25">
        <v>6</v>
      </c>
      <c r="D16" s="25">
        <v>3</v>
      </c>
      <c r="E16" s="25">
        <f t="shared" si="0"/>
        <v>9</v>
      </c>
      <c r="F16" s="25">
        <v>6</v>
      </c>
      <c r="G16" s="25">
        <v>3</v>
      </c>
      <c r="H16" s="25">
        <f t="shared" si="1"/>
        <v>9</v>
      </c>
      <c r="I16" s="24">
        <f t="shared" si="2"/>
        <v>100</v>
      </c>
      <c r="J16" s="25">
        <v>6</v>
      </c>
      <c r="K16" s="24">
        <f t="shared" si="3"/>
        <v>66.666666666666657</v>
      </c>
    </row>
    <row r="17" spans="2:11" x14ac:dyDescent="0.25">
      <c r="B17" s="21" t="s">
        <v>32</v>
      </c>
      <c r="C17" s="25">
        <v>2</v>
      </c>
      <c r="D17" s="25">
        <v>1</v>
      </c>
      <c r="E17" s="25">
        <f t="shared" si="0"/>
        <v>3</v>
      </c>
      <c r="F17" s="25">
        <v>0</v>
      </c>
      <c r="G17" s="25">
        <v>0</v>
      </c>
      <c r="H17" s="25">
        <f t="shared" si="1"/>
        <v>0</v>
      </c>
      <c r="I17" s="24">
        <f t="shared" si="2"/>
        <v>0</v>
      </c>
      <c r="J17" s="25">
        <v>0</v>
      </c>
      <c r="K17" s="24">
        <v>0</v>
      </c>
    </row>
    <row r="18" spans="2:11" x14ac:dyDescent="0.25">
      <c r="B18" s="21" t="s">
        <v>37</v>
      </c>
      <c r="C18" s="25">
        <v>2</v>
      </c>
      <c r="D18" s="25">
        <v>1</v>
      </c>
      <c r="E18" s="25">
        <f t="shared" si="0"/>
        <v>3</v>
      </c>
      <c r="F18" s="25">
        <v>2</v>
      </c>
      <c r="G18" s="25">
        <v>1</v>
      </c>
      <c r="H18" s="25">
        <f t="shared" si="1"/>
        <v>3</v>
      </c>
      <c r="I18" s="24">
        <f t="shared" si="2"/>
        <v>100</v>
      </c>
      <c r="J18" s="25">
        <v>1</v>
      </c>
      <c r="K18" s="24">
        <f t="shared" si="3"/>
        <v>33.333333333333329</v>
      </c>
    </row>
    <row r="19" spans="2:11" x14ac:dyDescent="0.25">
      <c r="B19" s="21" t="s">
        <v>20</v>
      </c>
      <c r="C19" s="25">
        <v>36</v>
      </c>
      <c r="D19" s="25">
        <v>12</v>
      </c>
      <c r="E19" s="25">
        <f t="shared" si="0"/>
        <v>48</v>
      </c>
      <c r="F19" s="25">
        <v>36</v>
      </c>
      <c r="G19" s="25">
        <v>12</v>
      </c>
      <c r="H19" s="25">
        <f t="shared" si="1"/>
        <v>48</v>
      </c>
      <c r="I19" s="24">
        <f t="shared" si="2"/>
        <v>100</v>
      </c>
      <c r="J19" s="25">
        <v>13</v>
      </c>
      <c r="K19" s="24">
        <f t="shared" si="3"/>
        <v>27.083333333333332</v>
      </c>
    </row>
    <row r="20" spans="2:11" x14ac:dyDescent="0.25">
      <c r="B20" s="26" t="s">
        <v>64</v>
      </c>
      <c r="C20" s="29">
        <f>SUM(C8:C19)</f>
        <v>458</v>
      </c>
      <c r="D20" s="29">
        <f>SUM(D8:D19)</f>
        <v>185</v>
      </c>
      <c r="E20" s="29">
        <f t="shared" si="0"/>
        <v>643</v>
      </c>
      <c r="F20" s="29">
        <f>SUM(F8:F19)</f>
        <v>371</v>
      </c>
      <c r="G20" s="29">
        <v>60</v>
      </c>
      <c r="H20" s="29">
        <f t="shared" si="1"/>
        <v>431</v>
      </c>
      <c r="I20" s="28">
        <f t="shared" si="2"/>
        <v>67.029548989113536</v>
      </c>
      <c r="J20" s="29">
        <v>169</v>
      </c>
      <c r="K20" s="28">
        <f t="shared" si="3"/>
        <v>39.211136890951273</v>
      </c>
    </row>
  </sheetData>
  <mergeCells count="11">
    <mergeCell ref="B4:B7"/>
    <mergeCell ref="C4:E4"/>
    <mergeCell ref="C5:E5"/>
    <mergeCell ref="F4:H5"/>
    <mergeCell ref="J4:J7"/>
    <mergeCell ref="C6:C7"/>
    <mergeCell ref="D6:D7"/>
    <mergeCell ref="F6:F7"/>
    <mergeCell ref="G6:G7"/>
    <mergeCell ref="E6:E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 1</vt:lpstr>
      <vt:lpstr>t 2</vt:lpstr>
      <vt:lpstr>t 3</vt:lpstr>
      <vt:lpstr>t 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2017-04-26T12:20:10Z</dcterms:created>
  <dcterms:modified xsi:type="dcterms:W3CDTF">2022-10-26T13:42:18Z</dcterms:modified>
</cp:coreProperties>
</file>