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12780" activeTab="0"/>
  </bookViews>
  <sheets>
    <sheet name="Tablica 15" sheetId="1" r:id="rId1"/>
    <sheet name="HR" sheetId="2" r:id="rId2"/>
    <sheet name="ZAGREB" sheetId="3" r:id="rId3"/>
    <sheet name="ZAGREBAČKA" sheetId="4" r:id="rId4"/>
    <sheet name="KRAP-ZAGOR" sheetId="5" r:id="rId5"/>
    <sheet name="SIS-MOSL" sheetId="6" r:id="rId6"/>
    <sheet name="KARLOVAČKA" sheetId="7" r:id="rId7"/>
    <sheet name="VARAŽDIN" sheetId="8" r:id="rId8"/>
    <sheet name="KOP-KRIŽ" sheetId="9" r:id="rId9"/>
    <sheet name="BJELOVAR" sheetId="10" r:id="rId10"/>
    <sheet name="PRIMOR-GOR" sheetId="11" r:id="rId11"/>
    <sheet name="LIČKO-SENJ" sheetId="12" r:id="rId12"/>
    <sheet name="VIROVIT-PODR" sheetId="13" r:id="rId13"/>
    <sheet name="POŽ-SLAV" sheetId="14" r:id="rId14"/>
    <sheet name="BROD-POSAV" sheetId="15" r:id="rId15"/>
    <sheet name="ZADAR" sheetId="16" r:id="rId16"/>
    <sheet name="OSIJEK-BAR" sheetId="17" r:id="rId17"/>
    <sheet name="ŠIBEN-KNIN" sheetId="18" r:id="rId18"/>
    <sheet name="VUKOV-SRIJ" sheetId="19" r:id="rId19"/>
    <sheet name="SPLIT-DALM" sheetId="20" r:id="rId20"/>
    <sheet name="ISTRA" sheetId="21" r:id="rId21"/>
    <sheet name="DUBROV-NERET" sheetId="22" r:id="rId22"/>
    <sheet name="MEĐIMUR" sheetId="23" r:id="rId23"/>
  </sheets>
  <definedNames>
    <definedName name="OLE_LINK7" localSheetId="0">'Tablica 15'!$B$3</definedName>
  </definedNames>
  <calcPr fullCalcOnLoad="1"/>
</workbook>
</file>

<file path=xl/sharedStrings.xml><?xml version="1.0" encoding="utf-8"?>
<sst xmlns="http://schemas.openxmlformats.org/spreadsheetml/2006/main" count="1728" uniqueCount="161">
  <si>
    <t>BROJ</t>
  </si>
  <si>
    <t>Skupina bolesti - stanja</t>
  </si>
  <si>
    <t>%</t>
  </si>
  <si>
    <t>No.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</si>
  <si>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</si>
  <si>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</si>
  <si>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</si>
  <si>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</si>
  <si>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</si>
  <si>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</si>
  <si>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</si>
  <si>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</si>
  <si>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</si>
  <si>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</si>
  <si>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</si>
  <si>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</si>
  <si>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</si>
  <si>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</si>
  <si>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</si>
  <si>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</si>
  <si>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</si>
  <si>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</si>
  <si>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STANOVNIKA</t>
  </si>
  <si>
    <t>GRAD ZAGREB</t>
  </si>
  <si>
    <t>RANG</t>
  </si>
  <si>
    <t>UKUPNO - Total</t>
  </si>
  <si>
    <t>VII</t>
  </si>
  <si>
    <t>ZAGREBAČKA</t>
  </si>
  <si>
    <t>KRAPINSKO-ZAGORSKA</t>
  </si>
  <si>
    <t>SISAČKO-MOSLAVAČKA</t>
  </si>
  <si>
    <t>VARAŽDINSKA</t>
  </si>
  <si>
    <t>KOPRIVNIČKO-KRIŽEVAČKA</t>
  </si>
  <si>
    <t>PRIMORSKO-GORANSKA</t>
  </si>
  <si>
    <t>VIROVITIČKO-PODRAVSKA</t>
  </si>
  <si>
    <t>POŽEŠKO-SLAVONSKA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</si>
  <si>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</si>
  <si>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</si>
  <si>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</si>
  <si>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</si>
  <si>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</si>
  <si>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</si>
  <si>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MEĐIMURSKA</t>
  </si>
  <si>
    <t>*STANOVNIKA</t>
  </si>
  <si>
    <t xml:space="preserve">KARLOVAČKA </t>
  </si>
  <si>
    <t>Hrvatska</t>
  </si>
  <si>
    <t>BJELOVARSKO-BILOGORSKA</t>
  </si>
  <si>
    <t>LIČKO-SENJSKA</t>
  </si>
  <si>
    <t>BRODSKO-POSAVSKA</t>
  </si>
  <si>
    <t>DUBROVAČKO-NERETVANSKA</t>
  </si>
  <si>
    <t>XXII</t>
  </si>
  <si>
    <t>ICD 10 Code</t>
  </si>
  <si>
    <t>Diagnosis</t>
  </si>
  <si>
    <t>I20-I25</t>
  </si>
  <si>
    <t>I60-I69</t>
  </si>
  <si>
    <t>E10-E14</t>
  </si>
  <si>
    <t>I10-I15</t>
  </si>
  <si>
    <t>J40-J47</t>
  </si>
  <si>
    <t>Izvor podataka:</t>
  </si>
  <si>
    <t xml:space="preserve">Source of information:  </t>
  </si>
  <si>
    <t>C33-C34</t>
  </si>
  <si>
    <t>C18-C21</t>
  </si>
  <si>
    <t>C61</t>
  </si>
  <si>
    <t>C50</t>
  </si>
  <si>
    <t>MKB-10 ŠIFRA</t>
  </si>
  <si>
    <t>DIJAGNOZA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</si>
  <si>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</si>
  <si>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</si>
  <si>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</si>
  <si>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</si>
  <si>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</si>
  <si>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</si>
  <si>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</si>
  <si>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</si>
  <si>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</si>
  <si>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</si>
  <si>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10 uzroka</t>
  </si>
  <si>
    <t>Ukupno umrli</t>
  </si>
  <si>
    <t>-</t>
  </si>
  <si>
    <t>I70</t>
  </si>
  <si>
    <t>K70;K73-K74</t>
  </si>
  <si>
    <t>Rank</t>
  </si>
  <si>
    <t xml:space="preserve">Dokumentacija Državnog zavoda za statistiku, 2022. god. </t>
  </si>
  <si>
    <t>Croatian Central  Bureau of Statistics, 2022</t>
  </si>
  <si>
    <t>U07-U09</t>
  </si>
  <si>
    <r>
      <t xml:space="preserve">Tablica </t>
    </r>
    <r>
      <rPr>
        <i/>
        <sz val="8"/>
        <rFont val="Calibri"/>
        <family val="2"/>
      </rPr>
      <t>- Table</t>
    </r>
    <r>
      <rPr>
        <b/>
        <sz val="8"/>
        <rFont val="Calibri"/>
        <family val="2"/>
      </rPr>
      <t xml:space="preserve"> 15/I.</t>
    </r>
  </si>
  <si>
    <r>
      <t xml:space="preserve">RANG I UDJEL DESET VODEĆIH UZROKA SMRTI U HRVATSKOJ 2022. GODINE - UKUPNO </t>
    </r>
    <r>
      <rPr>
        <i/>
        <sz val="8"/>
        <rFont val="Calibri"/>
        <family val="2"/>
      </rPr>
      <t>- Rank of the 10 leading causes of death and their respective shares - total, Croatia 2022</t>
    </r>
  </si>
  <si>
    <r>
      <rPr>
        <b/>
        <sz val="8"/>
        <rFont val="Calibri"/>
        <family val="2"/>
      </rPr>
      <t>Ishemična bolest srca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Ischaemic heart diseases</t>
    </r>
  </si>
  <si>
    <r>
      <rPr>
        <b/>
        <sz val="8"/>
        <rFont val="Calibri"/>
        <family val="2"/>
      </rPr>
      <t>Hipertenzivna bolest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Hypertensive diseases</t>
    </r>
  </si>
  <si>
    <r>
      <rPr>
        <b/>
        <sz val="8"/>
        <rFont val="Calibri"/>
        <family val="2"/>
      </rPr>
      <t>Dijabetes melitus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Diabetes mellitus</t>
    </r>
  </si>
  <si>
    <r>
      <rPr>
        <b/>
        <sz val="8"/>
        <rFont val="Calibri"/>
        <family val="2"/>
      </rPr>
      <t>Cerebrovaskularne bolesti</t>
    </r>
    <r>
      <rPr>
        <sz val="8"/>
        <rFont val="Calibri"/>
        <family val="2"/>
      </rPr>
      <t xml:space="preserve"> - Cerebrovascular diseases</t>
    </r>
  </si>
  <si>
    <r>
      <rPr>
        <b/>
        <sz val="8"/>
        <rFont val="Calibri"/>
        <family val="2"/>
      </rPr>
      <t>COVID-19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COVID-19</t>
    </r>
  </si>
  <si>
    <r>
      <t xml:space="preserve">Zloćudna novotvorina dušnika, dušnica i pluća - </t>
    </r>
    <r>
      <rPr>
        <i/>
        <sz val="8"/>
        <rFont val="Calibri"/>
        <family val="2"/>
      </rPr>
      <t>Malignant neoplasms of trachea, bronchus and lung</t>
    </r>
  </si>
  <si>
    <r>
      <t xml:space="preserve">Zloćudne novotvorine debelog crijeva, rektuma i anusa- </t>
    </r>
    <r>
      <rPr>
        <i/>
        <sz val="8"/>
        <rFont val="Calibri"/>
        <family val="2"/>
      </rPr>
      <t>Malignant neoplasms of colon, rectum and anus</t>
    </r>
  </si>
  <si>
    <r>
      <rPr>
        <b/>
        <sz val="8"/>
        <rFont val="Calibri"/>
        <family val="2"/>
      </rPr>
      <t>Ateroskleroza</t>
    </r>
    <r>
      <rPr>
        <sz val="8"/>
        <rFont val="Calibri"/>
        <family val="2"/>
      </rPr>
      <t xml:space="preserve">   - </t>
    </r>
    <r>
      <rPr>
        <i/>
        <sz val="8"/>
        <rFont val="Calibri"/>
        <family val="2"/>
      </rPr>
      <t xml:space="preserve"> Atherosclerosis </t>
    </r>
  </si>
  <si>
    <r>
      <rPr>
        <b/>
        <sz val="8"/>
        <rFont val="Calibri"/>
        <family val="2"/>
      </rPr>
      <t>Bronhitis, emfizem i astma</t>
    </r>
    <r>
      <rPr>
        <sz val="8"/>
        <rFont val="Calibri"/>
        <family val="2"/>
      </rPr>
      <t xml:space="preserve"> -</t>
    </r>
    <r>
      <rPr>
        <i/>
        <sz val="8"/>
        <rFont val="Calibri"/>
        <family val="2"/>
      </rPr>
      <t xml:space="preserve"> Bronchitis, emphysema and asthma</t>
    </r>
  </si>
  <si>
    <r>
      <rPr>
        <b/>
        <sz val="8"/>
        <rFont val="Calibri"/>
        <family val="2"/>
      </rPr>
      <t>Kronične bolesti jetre i ciroza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Chronic liver diseases and cirrhosis</t>
    </r>
  </si>
  <si>
    <r>
      <t xml:space="preserve">Ukupno 10 uzroka - </t>
    </r>
    <r>
      <rPr>
        <i/>
        <sz val="8"/>
        <rFont val="Calibri"/>
        <family val="2"/>
      </rPr>
      <t>First 10 causes</t>
    </r>
  </si>
  <si>
    <r>
      <t xml:space="preserve">UKUPNO </t>
    </r>
    <r>
      <rPr>
        <i/>
        <sz val="8"/>
        <rFont val="Calibri"/>
        <family val="2"/>
      </rPr>
      <t>- Total</t>
    </r>
  </si>
  <si>
    <r>
      <t xml:space="preserve">Tablica </t>
    </r>
    <r>
      <rPr>
        <i/>
        <sz val="8"/>
        <rFont val="Calibri"/>
        <family val="2"/>
      </rPr>
      <t>- Table</t>
    </r>
    <r>
      <rPr>
        <b/>
        <sz val="8"/>
        <rFont val="Calibri"/>
        <family val="2"/>
      </rPr>
      <t xml:space="preserve"> 15/II.</t>
    </r>
  </si>
  <si>
    <r>
      <t xml:space="preserve">RANG I UDJEL DESET VODEĆIH UZROKA SMRTI U HRVATSKOJ 2022. GODINE – MUŠKI </t>
    </r>
    <r>
      <rPr>
        <i/>
        <sz val="8"/>
        <rFont val="Calibri"/>
        <family val="2"/>
      </rPr>
      <t>Rank of the 10 leading causes of death and their respective shares - male, Croatia 2022</t>
    </r>
  </si>
  <si>
    <r>
      <rPr>
        <b/>
        <sz val="8"/>
        <rFont val="Calibri"/>
        <family val="2"/>
      </rPr>
      <t>Ishemična bolest srca</t>
    </r>
    <r>
      <rPr>
        <i/>
        <sz val="8"/>
        <rFont val="Calibri"/>
        <family val="2"/>
      </rPr>
      <t>- Ischaemic heart diseases</t>
    </r>
  </si>
  <si>
    <r>
      <rPr>
        <b/>
        <sz val="8"/>
        <rFont val="Calibri"/>
        <family val="2"/>
      </rPr>
      <t>COVID-19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-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COVID-19</t>
    </r>
  </si>
  <si>
    <r>
      <rPr>
        <b/>
        <sz val="8"/>
        <rFont val="Calibri"/>
        <family val="2"/>
      </rPr>
      <t>Dijabetes melitus</t>
    </r>
    <r>
      <rPr>
        <i/>
        <sz val="8"/>
        <rFont val="Calibri"/>
        <family val="2"/>
      </rPr>
      <t>-Diabetes mellitus</t>
    </r>
  </si>
  <si>
    <r>
      <rPr>
        <b/>
        <sz val="8"/>
        <rFont val="Calibri"/>
        <family val="2"/>
      </rPr>
      <t>Zloćudna novotvorina dušnika, dušnica i pluća</t>
    </r>
    <r>
      <rPr>
        <sz val="8"/>
        <rFont val="Calibri"/>
        <family val="2"/>
      </rPr>
      <t xml:space="preserve"> - </t>
    </r>
    <r>
      <rPr>
        <i/>
        <sz val="8"/>
        <rFont val="Calibri"/>
        <family val="2"/>
      </rPr>
      <t>Malignant neoplasms of trachea, bronchus and lung</t>
    </r>
  </si>
  <si>
    <r>
      <rPr>
        <b/>
        <sz val="8"/>
        <rFont val="Calibri"/>
        <family val="2"/>
      </rPr>
      <t>Hipertenzivna bolest</t>
    </r>
    <r>
      <rPr>
        <i/>
        <sz val="8"/>
        <rFont val="Calibri"/>
        <family val="2"/>
      </rPr>
      <t>-Hypertensive diseases</t>
    </r>
  </si>
  <si>
    <r>
      <rPr>
        <b/>
        <sz val="8"/>
        <rFont val="Calibri"/>
        <family val="2"/>
      </rPr>
      <t>Cerebrovaskularne bolesti</t>
    </r>
    <r>
      <rPr>
        <i/>
        <sz val="8"/>
        <rFont val="Calibri"/>
        <family val="2"/>
      </rPr>
      <t>-Cerebrovascular diseases</t>
    </r>
  </si>
  <si>
    <r>
      <rPr>
        <b/>
        <sz val="8"/>
        <rFont val="Calibri"/>
        <family val="2"/>
      </rPr>
      <t>Zloćudne novotvorine debelog crijeva, rektuma i anusa</t>
    </r>
    <r>
      <rPr>
        <sz val="8"/>
        <rFont val="Calibri"/>
        <family val="2"/>
      </rPr>
      <t xml:space="preserve">- </t>
    </r>
    <r>
      <rPr>
        <i/>
        <sz val="8"/>
        <rFont val="Calibri"/>
        <family val="2"/>
      </rPr>
      <t>Malignant neoplasms of colon, rectum and anus</t>
    </r>
  </si>
  <si>
    <r>
      <rPr>
        <b/>
        <sz val="8"/>
        <rFont val="Calibri"/>
        <family val="2"/>
      </rPr>
      <t xml:space="preserve">Zloćudna novotvorina kestenjače (prostate) </t>
    </r>
    <r>
      <rPr>
        <i/>
        <sz val="8"/>
        <rFont val="Calibri"/>
        <family val="2"/>
      </rPr>
      <t>- Malignant neoplasm of prostate</t>
    </r>
  </si>
  <si>
    <r>
      <t xml:space="preserve">Tablica </t>
    </r>
    <r>
      <rPr>
        <i/>
        <sz val="8"/>
        <rFont val="Calibri"/>
        <family val="2"/>
      </rPr>
      <t>- Table</t>
    </r>
    <r>
      <rPr>
        <b/>
        <sz val="8"/>
        <rFont val="Calibri"/>
        <family val="2"/>
      </rPr>
      <t xml:space="preserve"> 15/III.</t>
    </r>
  </si>
  <si>
    <r>
      <t xml:space="preserve">RANG I UDJEL DESET VODEĆIH UZROKA SMRTI U HRVATSKOJ 2022. GODINE </t>
    </r>
    <r>
      <rPr>
        <i/>
        <sz val="8"/>
        <rFont val="Calibri"/>
        <family val="2"/>
      </rPr>
      <t xml:space="preserve">– </t>
    </r>
    <r>
      <rPr>
        <b/>
        <sz val="8"/>
        <rFont val="Calibri"/>
        <family val="2"/>
      </rPr>
      <t xml:space="preserve">ŽENE </t>
    </r>
    <r>
      <rPr>
        <i/>
        <sz val="8"/>
        <rFont val="Calibri"/>
        <family val="2"/>
      </rPr>
      <t>Rank of the 10 leading causes of death and their respective shares - female, Croatia 2022</t>
    </r>
  </si>
  <si>
    <r>
      <t>Zloćudna novotvorina dojke</t>
    </r>
    <r>
      <rPr>
        <sz val="8"/>
        <rFont val="Calibri"/>
        <family val="2"/>
      </rPr>
      <t xml:space="preserve"> -</t>
    </r>
    <r>
      <rPr>
        <i/>
        <sz val="8"/>
        <rFont val="Calibri"/>
        <family val="2"/>
      </rPr>
      <t xml:space="preserve"> Malignant neoplasm of breast</t>
    </r>
  </si>
  <si>
    <t xml:space="preserve">                                                                                                                                                 </t>
  </si>
  <si>
    <r>
      <t xml:space="preserve">Zarazne i parazitarne bolesti
</t>
    </r>
    <r>
      <rPr>
        <i/>
        <sz val="10"/>
        <rFont val="Calibri"/>
        <family val="2"/>
      </rPr>
      <t>Infectious and parasitic diseases</t>
    </r>
  </si>
  <si>
    <r>
      <t xml:space="preserve">Novotvorine
</t>
    </r>
    <r>
      <rPr>
        <i/>
        <sz val="10"/>
        <rFont val="Calibri"/>
        <family val="2"/>
      </rPr>
      <t>Neoplasms</t>
    </r>
  </si>
  <si>
    <r>
      <t xml:space="preserve">Bolesti krvi i krvotvornog sustava te određene bolesti imunološkog sustava
</t>
    </r>
    <r>
      <rPr>
        <i/>
        <sz val="10"/>
        <rFont val="Calibri"/>
        <family val="2"/>
      </rPr>
      <t>Diseases of the blood and blood-forming organs and certain disorders involving the immune mechanism</t>
    </r>
  </si>
  <si>
    <r>
      <t xml:space="preserve">Endokrine bolesti, bolesti prehrane i metabolizma
</t>
    </r>
    <r>
      <rPr>
        <i/>
        <sz val="10"/>
        <rFont val="Calibri"/>
        <family val="2"/>
      </rPr>
      <t>Endocrine, nutritional and metabolic diseases</t>
    </r>
  </si>
  <si>
    <r>
      <t xml:space="preserve">Duševni poremećaji i poremećaji ponašanja
</t>
    </r>
    <r>
      <rPr>
        <i/>
        <sz val="10"/>
        <rFont val="Calibri"/>
        <family val="2"/>
      </rPr>
      <t>Mental and behavioural disorders</t>
    </r>
  </si>
  <si>
    <r>
      <t xml:space="preserve">Bolesti živčanog sustava
</t>
    </r>
    <r>
      <rPr>
        <i/>
        <sz val="10"/>
        <rFont val="Calibri"/>
        <family val="2"/>
      </rPr>
      <t>Diseases of the nervous system</t>
    </r>
  </si>
  <si>
    <r>
      <t xml:space="preserve">Bolesti oka i očnih adneksa
</t>
    </r>
    <r>
      <rPr>
        <i/>
        <sz val="10"/>
        <rFont val="Calibri"/>
        <family val="2"/>
      </rPr>
      <t>Diseases of the eye and adnexa</t>
    </r>
  </si>
  <si>
    <r>
      <t xml:space="preserve">Bolesti uha i mastoidnog nastavka
</t>
    </r>
    <r>
      <rPr>
        <i/>
        <sz val="10"/>
        <rFont val="Calibri"/>
        <family val="2"/>
      </rPr>
      <t>Diseases of the ear and mastoid process</t>
    </r>
  </si>
  <si>
    <r>
      <t xml:space="preserve">Bolesti cirkulacijskog sustava
</t>
    </r>
    <r>
      <rPr>
        <i/>
        <sz val="10"/>
        <rFont val="Calibri"/>
        <family val="2"/>
      </rPr>
      <t>Diseases of the circulatory system</t>
    </r>
  </si>
  <si>
    <r>
      <t xml:space="preserve">Bolesti dišnog sustava
</t>
    </r>
    <r>
      <rPr>
        <i/>
        <sz val="10"/>
        <rFont val="Calibri"/>
        <family val="2"/>
      </rPr>
      <t>Diseases of the respiratory system</t>
    </r>
  </si>
  <si>
    <r>
      <t xml:space="preserve">Bolesti probavnog sustava
</t>
    </r>
    <r>
      <rPr>
        <i/>
        <sz val="10"/>
        <rFont val="Calibri"/>
        <family val="2"/>
      </rPr>
      <t>Diseases of the digestive system</t>
    </r>
  </si>
  <si>
    <r>
      <t xml:space="preserve">Bolesti kože i potkožnog tkiva
</t>
    </r>
    <r>
      <rPr>
        <i/>
        <sz val="10"/>
        <rFont val="Calibri"/>
        <family val="2"/>
      </rPr>
      <t xml:space="preserve">Diseases of the skin and subcutaneous tissue </t>
    </r>
  </si>
  <si>
    <r>
      <t xml:space="preserve">Bolesti mišićno-koštanog sustava i vezivnog tkiva
</t>
    </r>
    <r>
      <rPr>
        <i/>
        <sz val="10"/>
        <rFont val="Calibri"/>
        <family val="2"/>
      </rPr>
      <t>Diseases of the musculo-skeletal system and connective tissue</t>
    </r>
  </si>
  <si>
    <r>
      <t xml:space="preserve">Bolesti sustava mokraćnih i spolnih organa
</t>
    </r>
    <r>
      <rPr>
        <i/>
        <sz val="10"/>
        <rFont val="Calibri"/>
        <family val="2"/>
      </rPr>
      <t>Diseases of the genitourinary system</t>
    </r>
  </si>
  <si>
    <r>
      <t xml:space="preserve">Trudnoća, porod i babinje
</t>
    </r>
    <r>
      <rPr>
        <i/>
        <sz val="10"/>
        <rFont val="Calibri"/>
        <family val="2"/>
      </rPr>
      <t xml:space="preserve">Pregnancy, childbirth and the puerperium </t>
    </r>
  </si>
  <si>
    <r>
      <t xml:space="preserve">Određena stanja nastala u perinatalnom razdoblju
</t>
    </r>
    <r>
      <rPr>
        <i/>
        <sz val="10"/>
        <rFont val="Calibri"/>
        <family val="2"/>
      </rPr>
      <t>Certain conditions originating in the perinatal period</t>
    </r>
  </si>
  <si>
    <r>
      <t xml:space="preserve">Kongenitane malformacije, deformiteti i kromosomske abnormalnosti
</t>
    </r>
    <r>
      <rPr>
        <i/>
        <sz val="10"/>
        <rFont val="Calibri"/>
        <family val="2"/>
      </rPr>
      <t>Congenital malformations, deformations and chromosomal abnormalities</t>
    </r>
  </si>
  <si>
    <r>
      <t xml:space="preserve">Simptomi, znakovi i abnormalni klinički i laboratorijski nalazi neuvršteni drugamo
</t>
    </r>
    <r>
      <rPr>
        <i/>
        <sz val="10"/>
        <rFont val="Calibri"/>
        <family val="2"/>
      </rPr>
      <t>Simptoms, signs and abnormal clinical and laboratory findings, NEC</t>
    </r>
  </si>
  <si>
    <r>
      <t xml:space="preserve">Ozljede, otrovanja i neke druge posljedice vanjskih uzroka
</t>
    </r>
    <r>
      <rPr>
        <i/>
        <sz val="10"/>
        <rFont val="Calibri"/>
        <family val="2"/>
      </rPr>
      <t>Injury, poisoning and certain other consequences of external causes</t>
    </r>
  </si>
  <si>
    <r>
      <t xml:space="preserve">Šifre za posebne namjene (COVID-19)
</t>
    </r>
    <r>
      <rPr>
        <i/>
        <sz val="10"/>
        <rFont val="Calibri"/>
        <family val="2"/>
      </rPr>
      <t>Codes for special purposes (COVID-19)</t>
    </r>
  </si>
  <si>
    <t>Stopa na 100.000 stanovnika</t>
  </si>
  <si>
    <t>Rate per 100,000 population</t>
  </si>
  <si>
    <r>
      <t xml:space="preserve">Zarazne i parazitarne bolesti
</t>
    </r>
    <r>
      <rPr>
        <i/>
        <sz val="10"/>
        <rFont val="Calibri"/>
        <family val="2"/>
      </rPr>
      <t>Infectious and parasitic diseases</t>
    </r>
  </si>
  <si>
    <r>
      <t xml:space="preserve">Novotvorine
</t>
    </r>
    <r>
      <rPr>
        <i/>
        <sz val="10"/>
        <rFont val="Calibri"/>
        <family val="2"/>
      </rPr>
      <t>Neoplasms</t>
    </r>
  </si>
  <si>
    <r>
      <t xml:space="preserve">Bolesti krvi i krvotvornog sustava te određene bolesti imunološkog sustava
</t>
    </r>
    <r>
      <rPr>
        <i/>
        <sz val="10"/>
        <rFont val="Calibri"/>
        <family val="2"/>
      </rPr>
      <t>Diseases of the blood and blood-forming organs and certain disorders involving the immune mechanism</t>
    </r>
  </si>
  <si>
    <r>
      <t xml:space="preserve">Endokrine bolesti, bolesti prehrane i metabolizma
</t>
    </r>
    <r>
      <rPr>
        <i/>
        <sz val="10"/>
        <rFont val="Calibri"/>
        <family val="2"/>
      </rPr>
      <t>Endocrine, nutritional and metabolic diseases</t>
    </r>
  </si>
  <si>
    <r>
      <t xml:space="preserve">Duševni poremećaji i poremećaji ponašanja
</t>
    </r>
    <r>
      <rPr>
        <i/>
        <sz val="10"/>
        <rFont val="Calibri"/>
        <family val="2"/>
      </rPr>
      <t>Mental and behavioural disorders</t>
    </r>
  </si>
  <si>
    <r>
      <t xml:space="preserve">Bolesti živčanog sustava
</t>
    </r>
    <r>
      <rPr>
        <i/>
        <sz val="10"/>
        <rFont val="Calibri"/>
        <family val="2"/>
      </rPr>
      <t>Diseases of the nervous system</t>
    </r>
  </si>
  <si>
    <r>
      <t xml:space="preserve">Bolesti oka i očnih adneksa
</t>
    </r>
    <r>
      <rPr>
        <i/>
        <sz val="10"/>
        <rFont val="Calibri"/>
        <family val="2"/>
      </rPr>
      <t>Diseases of the eye and adnexa</t>
    </r>
  </si>
  <si>
    <r>
      <t xml:space="preserve">Bolesti uha i mastoidnog nastavka
</t>
    </r>
    <r>
      <rPr>
        <i/>
        <sz val="10"/>
        <rFont val="Calibri"/>
        <family val="2"/>
      </rPr>
      <t>Diseases of the ear and mastoid process</t>
    </r>
  </si>
  <si>
    <r>
      <t xml:space="preserve">Bolesti cirkulacijskog sustava
</t>
    </r>
    <r>
      <rPr>
        <i/>
        <sz val="10"/>
        <rFont val="Calibri"/>
        <family val="2"/>
      </rPr>
      <t>Diseases of the circulatory system</t>
    </r>
  </si>
  <si>
    <r>
      <t xml:space="preserve">Bolesti dišnog sustava
</t>
    </r>
    <r>
      <rPr>
        <i/>
        <sz val="10"/>
        <rFont val="Calibri"/>
        <family val="2"/>
      </rPr>
      <t>Diseases of the respiratory system</t>
    </r>
  </si>
  <si>
    <r>
      <t xml:space="preserve">Bolesti probavnog sustava
</t>
    </r>
    <r>
      <rPr>
        <i/>
        <sz val="10"/>
        <rFont val="Calibri"/>
        <family val="2"/>
      </rPr>
      <t>Diseases of the digestive system</t>
    </r>
  </si>
  <si>
    <r>
      <t xml:space="preserve">Bolesti kože i potkožnog tkiva
</t>
    </r>
    <r>
      <rPr>
        <i/>
        <sz val="10"/>
        <rFont val="Calibri"/>
        <family val="2"/>
      </rPr>
      <t xml:space="preserve">Diseases of the skin and subcutaneous tissue </t>
    </r>
  </si>
  <si>
    <r>
      <t xml:space="preserve">Bolesti mišićno-koštanog sustava i vezivnog tkiva
</t>
    </r>
    <r>
      <rPr>
        <i/>
        <sz val="10"/>
        <rFont val="Calibri"/>
        <family val="2"/>
      </rPr>
      <t>Diseases of the musculo-skeletal system and connective tissue</t>
    </r>
  </si>
  <si>
    <r>
      <t xml:space="preserve">Bolesti sustava mokraćnih i spolnih organa
</t>
    </r>
    <r>
      <rPr>
        <i/>
        <sz val="10"/>
        <rFont val="Calibri"/>
        <family val="2"/>
      </rPr>
      <t>Diseases of the genitourinary system</t>
    </r>
  </si>
  <si>
    <r>
      <t xml:space="preserve">Trudnoća, porod i babinje
</t>
    </r>
    <r>
      <rPr>
        <i/>
        <sz val="10"/>
        <rFont val="Calibri"/>
        <family val="2"/>
      </rPr>
      <t xml:space="preserve">Pregnancy, childbirth and the puerperium </t>
    </r>
  </si>
  <si>
    <r>
      <t xml:space="preserve">Određena stanja nastala u perinatalnom razdoblju
</t>
    </r>
    <r>
      <rPr>
        <i/>
        <sz val="10"/>
        <rFont val="Calibri"/>
        <family val="2"/>
      </rPr>
      <t>Certain conditions originating in the perinatal period</t>
    </r>
  </si>
  <si>
    <r>
      <t xml:space="preserve">Kongenitane malformacije, deformiteti i kromosomske abnormalnosti
</t>
    </r>
    <r>
      <rPr>
        <i/>
        <sz val="10"/>
        <rFont val="Calibri"/>
        <family val="2"/>
      </rPr>
      <t>Congenital malformations, deformations and chromosomal abnormalities</t>
    </r>
  </si>
  <si>
    <r>
      <t xml:space="preserve">Simptomi, znakovi i abnormalni klinički i laboratorijski nalazi neuvršteni drugamo
</t>
    </r>
    <r>
      <rPr>
        <i/>
        <sz val="10"/>
        <rFont val="Calibri"/>
        <family val="2"/>
      </rPr>
      <t>Simptoms, signs and abnormal clinical and laboratory findings, NEC</t>
    </r>
  </si>
  <si>
    <r>
      <t xml:space="preserve">Ozljede, otrovanja i neke druge posljedice vanjskih uzroka
</t>
    </r>
    <r>
      <rPr>
        <i/>
        <sz val="10"/>
        <rFont val="Calibri"/>
        <family val="2"/>
      </rPr>
      <t>Injury, poisoning and certain other consequences of external causes</t>
    </r>
  </si>
  <si>
    <r>
      <t xml:space="preserve">Šifre za posebne namjene (COVID-19)
</t>
    </r>
    <r>
      <rPr>
        <i/>
        <sz val="10"/>
        <rFont val="Calibri"/>
        <family val="2"/>
      </rPr>
      <t>Codes for special purposes (COVID-19)</t>
    </r>
  </si>
  <si>
    <t>ICD-10 disease group</t>
  </si>
  <si>
    <r>
      <t xml:space="preserve">UKUPNO - </t>
    </r>
    <r>
      <rPr>
        <b/>
        <i/>
        <sz val="10"/>
        <rFont val="Calibri"/>
        <family val="2"/>
      </rPr>
      <t>Total</t>
    </r>
  </si>
  <si>
    <r>
      <t xml:space="preserve">MUŠKARCI - </t>
    </r>
    <r>
      <rPr>
        <b/>
        <i/>
        <sz val="10"/>
        <rFont val="Calibri"/>
        <family val="2"/>
      </rPr>
      <t>Men</t>
    </r>
  </si>
  <si>
    <r>
      <t xml:space="preserve">ŽENE - </t>
    </r>
    <r>
      <rPr>
        <b/>
        <i/>
        <sz val="10"/>
        <rFont val="Calibri"/>
        <family val="2"/>
      </rPr>
      <t>Women</t>
    </r>
  </si>
  <si>
    <r>
      <t xml:space="preserve">UKUPNO - </t>
    </r>
    <r>
      <rPr>
        <b/>
        <i/>
        <sz val="10"/>
        <rFont val="Calibri"/>
        <family val="2"/>
      </rPr>
      <t>Total</t>
    </r>
  </si>
  <si>
    <r>
      <t xml:space="preserve">MUŠKARCI - </t>
    </r>
    <r>
      <rPr>
        <b/>
        <i/>
        <sz val="10"/>
        <rFont val="Calibri"/>
        <family val="2"/>
      </rPr>
      <t>Men</t>
    </r>
  </si>
  <si>
    <r>
      <t xml:space="preserve">ŽENE - </t>
    </r>
    <r>
      <rPr>
        <b/>
        <i/>
        <sz val="10"/>
        <rFont val="Calibri"/>
        <family val="2"/>
      </rPr>
      <t>Women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</si>
</sst>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;[Red]0"/>
    <numFmt numFmtId="169" formatCode="#,##0.0000"/>
    <numFmt numFmtId="170" formatCode="#,##0.000000"/>
    <numFmt numFmtId="171" formatCode="[$-41A]d\.\ mmmm\ yyyy\.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00000"/>
    <numFmt numFmtId="178" formatCode="0.000000000"/>
    <numFmt numFmtId="179" formatCode="0.0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176" fontId="26" fillId="0" borderId="0" xfId="0" applyNumberFormat="1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3" fontId="26" fillId="0" borderId="11" xfId="0" applyNumberFormat="1" applyFont="1" applyBorder="1" applyAlignment="1">
      <alignment vertical="center" wrapText="1"/>
    </xf>
    <xf numFmtId="3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176" fontId="24" fillId="0" borderId="12" xfId="0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176" fontId="26" fillId="0" borderId="1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176" fontId="26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3" fontId="24" fillId="0" borderId="10" xfId="0" applyNumberFormat="1" applyFont="1" applyBorder="1" applyAlignment="1">
      <alignment vertical="center" wrapText="1"/>
    </xf>
    <xf numFmtId="176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5" fillId="0" borderId="0" xfId="0" applyNumberFormat="1" applyFont="1" applyAlignment="1">
      <alignment horizontal="center" vertical="center" wrapText="1"/>
    </xf>
    <xf numFmtId="1" fontId="30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0" fillId="33" borderId="13" xfId="0" applyNumberFormat="1" applyFont="1" applyFill="1" applyBorder="1" applyAlignment="1" applyProtection="1">
      <alignment vertical="center"/>
      <protection locked="0"/>
    </xf>
    <xf numFmtId="4" fontId="28" fillId="0" borderId="13" xfId="0" applyNumberFormat="1" applyFont="1" applyBorder="1" applyAlignment="1">
      <alignment vertical="center"/>
    </xf>
    <xf numFmtId="0" fontId="28" fillId="33" borderId="13" xfId="0" applyFont="1" applyFill="1" applyBorder="1" applyAlignment="1" applyProtection="1">
      <alignment vertical="center"/>
      <protection locked="0"/>
    </xf>
    <xf numFmtId="3" fontId="28" fillId="34" borderId="13" xfId="0" applyNumberFormat="1" applyFont="1" applyFill="1" applyBorder="1" applyAlignment="1">
      <alignment vertical="center"/>
    </xf>
    <xf numFmtId="3" fontId="30" fillId="34" borderId="13" xfId="0" applyNumberFormat="1" applyFont="1" applyFill="1" applyBorder="1" applyAlignment="1">
      <alignment vertical="center"/>
    </xf>
    <xf numFmtId="4" fontId="30" fillId="34" borderId="13" xfId="0" applyNumberFormat="1" applyFont="1" applyFill="1" applyBorder="1" applyAlignment="1">
      <alignment vertical="center"/>
    </xf>
    <xf numFmtId="0" fontId="30" fillId="34" borderId="13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3" fontId="28" fillId="0" borderId="0" xfId="0" applyNumberFormat="1" applyFont="1" applyAlignment="1">
      <alignment vertical="center"/>
    </xf>
    <xf numFmtId="3" fontId="28" fillId="0" borderId="1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" fontId="53" fillId="0" borderId="13" xfId="0" applyNumberFormat="1" applyFont="1" applyBorder="1" applyAlignment="1">
      <alignment horizontal="right" vertical="center"/>
    </xf>
    <xf numFmtId="1" fontId="28" fillId="0" borderId="13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3" fontId="30" fillId="0" borderId="0" xfId="0" applyNumberFormat="1" applyFont="1" applyAlignment="1">
      <alignment vertical="center"/>
    </xf>
    <xf numFmtId="3" fontId="22" fillId="0" borderId="19" xfId="87" applyNumberFormat="1" applyFont="1" applyFill="1" applyBorder="1" applyAlignment="1">
      <alignment horizontal="right" vertical="center" wrapText="1"/>
      <protection/>
    </xf>
    <xf numFmtId="1" fontId="28" fillId="0" borderId="0" xfId="0" applyNumberFormat="1" applyFont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34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30" fillId="34" borderId="20" xfId="0" applyFont="1" applyFill="1" applyBorder="1" applyAlignment="1">
      <alignment horizontal="left" vertical="center"/>
    </xf>
    <xf numFmtId="0" fontId="30" fillId="3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31" fillId="0" borderId="19" xfId="90" applyNumberFormat="1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0" fillId="0" borderId="22" xfId="0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34" borderId="12" xfId="0" applyFont="1" applyFill="1" applyBorder="1" applyAlignment="1">
      <alignment vertical="center"/>
    </xf>
    <xf numFmtId="3" fontId="28" fillId="34" borderId="12" xfId="0" applyNumberFormat="1" applyFont="1" applyFill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3" fontId="31" fillId="0" borderId="19" xfId="88" applyNumberFormat="1" applyFont="1" applyFill="1" applyBorder="1" applyAlignment="1">
      <alignment horizontal="right" vertical="center" wrapText="1"/>
      <protection/>
    </xf>
    <xf numFmtId="3" fontId="31" fillId="0" borderId="19" xfId="89" applyNumberFormat="1" applyFont="1" applyFill="1" applyBorder="1" applyAlignment="1">
      <alignment horizontal="right" vertical="center" wrapText="1"/>
      <protection/>
    </xf>
    <xf numFmtId="0" fontId="30" fillId="0" borderId="22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7" xfId="70"/>
    <cellStyle name="Normal 2" xfId="71"/>
    <cellStyle name="Normal 2 2" xfId="72"/>
    <cellStyle name="Normal 3" xfId="73"/>
    <cellStyle name="Normal 4" xfId="74"/>
    <cellStyle name="Normal 4 2" xfId="75"/>
    <cellStyle name="Normal 5" xfId="76"/>
    <cellStyle name="Normal 6" xfId="77"/>
    <cellStyle name="Normal 6 2" xfId="78"/>
    <cellStyle name="Normal 6 3" xfId="79"/>
    <cellStyle name="Normal 6 3 2" xfId="80"/>
    <cellStyle name="Normal 7" xfId="81"/>
    <cellStyle name="Normal 7 2" xfId="82"/>
    <cellStyle name="Normal 8" xfId="83"/>
    <cellStyle name="Normal 8 2" xfId="84"/>
    <cellStyle name="Normal 9" xfId="85"/>
    <cellStyle name="Normal 9 2" xfId="86"/>
    <cellStyle name="Normal_HR" xfId="87"/>
    <cellStyle name="Normal_VIROVIT-PODR" xfId="88"/>
    <cellStyle name="Normal_ZADAR" xfId="89"/>
    <cellStyle name="Normal_ZAGREBAČKA" xfId="90"/>
    <cellStyle name="Normalno 2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5.7109375" style="3" customWidth="1"/>
    <col min="3" max="3" width="12.00390625" style="58" customWidth="1"/>
    <col min="4" max="4" width="60.28125" style="3" customWidth="1"/>
    <col min="5" max="5" width="9.140625" style="3" customWidth="1"/>
    <col min="6" max="6" width="9.140625" style="4" customWidth="1"/>
    <col min="7" max="7" width="10.00390625" style="3" bestFit="1" customWidth="1"/>
    <col min="8" max="16384" width="9.140625" style="3" customWidth="1"/>
  </cols>
  <sheetData>
    <row r="1" spans="2:3" ht="11.25">
      <c r="B1" s="2" t="s">
        <v>84</v>
      </c>
      <c r="C1" s="2" t="s">
        <v>85</v>
      </c>
    </row>
    <row r="2" spans="2:3" ht="11.25">
      <c r="B2" s="2"/>
      <c r="C2" s="2"/>
    </row>
    <row r="3" spans="2:6" ht="11.25">
      <c r="B3" s="5" t="s">
        <v>24</v>
      </c>
      <c r="C3" s="5" t="s">
        <v>63</v>
      </c>
      <c r="D3" s="6" t="s">
        <v>64</v>
      </c>
      <c r="E3" s="7" t="s">
        <v>0</v>
      </c>
      <c r="F3" s="7" t="s">
        <v>2</v>
      </c>
    </row>
    <row r="4" spans="2:5" ht="11.25">
      <c r="B4" s="8" t="s">
        <v>80</v>
      </c>
      <c r="C4" s="9" t="s">
        <v>50</v>
      </c>
      <c r="D4" s="9" t="s">
        <v>51</v>
      </c>
      <c r="E4" s="10" t="s">
        <v>3</v>
      </c>
    </row>
    <row r="5" spans="2:7" ht="11.25">
      <c r="B5" s="11" t="s">
        <v>65</v>
      </c>
      <c r="C5" s="5" t="s">
        <v>52</v>
      </c>
      <c r="D5" s="12" t="s">
        <v>86</v>
      </c>
      <c r="E5" s="13">
        <v>6925</v>
      </c>
      <c r="F5" s="12">
        <v>12.2</v>
      </c>
      <c r="G5" s="14"/>
    </row>
    <row r="6" spans="2:7" ht="11.25">
      <c r="B6" s="15" t="s">
        <v>66</v>
      </c>
      <c r="C6" s="16" t="s">
        <v>55</v>
      </c>
      <c r="D6" s="17" t="s">
        <v>87</v>
      </c>
      <c r="E6" s="18">
        <v>5231</v>
      </c>
      <c r="F6" s="17">
        <v>9.2</v>
      </c>
      <c r="G6" s="14"/>
    </row>
    <row r="7" spans="2:7" ht="11.25">
      <c r="B7" s="15" t="s">
        <v>67</v>
      </c>
      <c r="C7" s="16" t="s">
        <v>54</v>
      </c>
      <c r="D7" s="17" t="s">
        <v>88</v>
      </c>
      <c r="E7" s="18">
        <v>4467</v>
      </c>
      <c r="F7" s="17">
        <v>7.8</v>
      </c>
      <c r="G7" s="14"/>
    </row>
    <row r="8" spans="2:7" ht="11.25">
      <c r="B8" s="15" t="s">
        <v>68</v>
      </c>
      <c r="C8" s="16" t="s">
        <v>53</v>
      </c>
      <c r="D8" s="17" t="s">
        <v>89</v>
      </c>
      <c r="E8" s="18">
        <v>4289</v>
      </c>
      <c r="F8" s="17">
        <v>7.5</v>
      </c>
      <c r="G8" s="14"/>
    </row>
    <row r="9" spans="2:7" ht="11.25">
      <c r="B9" s="15" t="s">
        <v>69</v>
      </c>
      <c r="C9" s="16" t="s">
        <v>83</v>
      </c>
      <c r="D9" s="17" t="s">
        <v>90</v>
      </c>
      <c r="E9" s="18">
        <v>3843</v>
      </c>
      <c r="F9" s="17">
        <v>6.7</v>
      </c>
      <c r="G9" s="14"/>
    </row>
    <row r="10" spans="2:7" ht="11.25">
      <c r="B10" s="15" t="s">
        <v>70</v>
      </c>
      <c r="C10" s="16" t="s">
        <v>59</v>
      </c>
      <c r="D10" s="19" t="s">
        <v>91</v>
      </c>
      <c r="E10" s="18">
        <v>2879</v>
      </c>
      <c r="F10" s="17">
        <v>5.1</v>
      </c>
      <c r="G10" s="14"/>
    </row>
    <row r="11" spans="2:7" ht="11.25">
      <c r="B11" s="15" t="s">
        <v>71</v>
      </c>
      <c r="C11" s="16" t="s">
        <v>60</v>
      </c>
      <c r="D11" s="19" t="s">
        <v>92</v>
      </c>
      <c r="E11" s="18">
        <v>2056</v>
      </c>
      <c r="F11" s="17">
        <v>3.6</v>
      </c>
      <c r="G11" s="14"/>
    </row>
    <row r="12" spans="2:7" ht="11.25">
      <c r="B12" s="15" t="s">
        <v>72</v>
      </c>
      <c r="C12" s="16" t="s">
        <v>78</v>
      </c>
      <c r="D12" s="20" t="s">
        <v>93</v>
      </c>
      <c r="E12" s="18">
        <v>1836</v>
      </c>
      <c r="F12" s="17">
        <v>3.2</v>
      </c>
      <c r="G12" s="14"/>
    </row>
    <row r="13" spans="2:7" ht="11.25">
      <c r="B13" s="15" t="s">
        <v>73</v>
      </c>
      <c r="C13" s="16" t="s">
        <v>56</v>
      </c>
      <c r="D13" s="20" t="s">
        <v>94</v>
      </c>
      <c r="E13" s="18">
        <v>1616</v>
      </c>
      <c r="F13" s="17">
        <v>2.8</v>
      </c>
      <c r="G13" s="14"/>
    </row>
    <row r="14" spans="2:7" ht="11.25">
      <c r="B14" s="21" t="s">
        <v>74</v>
      </c>
      <c r="C14" s="22" t="s">
        <v>79</v>
      </c>
      <c r="D14" s="23" t="s">
        <v>95</v>
      </c>
      <c r="E14" s="24">
        <v>1002</v>
      </c>
      <c r="F14" s="25">
        <v>1.8</v>
      </c>
      <c r="G14" s="14"/>
    </row>
    <row r="15" spans="2:6" ht="15" customHeight="1">
      <c r="B15" s="26" t="s">
        <v>96</v>
      </c>
      <c r="C15" s="27"/>
      <c r="D15" s="28"/>
      <c r="E15" s="29">
        <f>SUM(E5:E14)</f>
        <v>34144</v>
      </c>
      <c r="F15" s="27">
        <f>SUM(F5:F14)</f>
        <v>59.900000000000006</v>
      </c>
    </row>
    <row r="16" spans="2:6" ht="12.75" customHeight="1">
      <c r="B16" s="30" t="s">
        <v>97</v>
      </c>
      <c r="C16" s="31"/>
      <c r="D16" s="29"/>
      <c r="E16" s="29">
        <v>56979</v>
      </c>
      <c r="F16" s="32" t="s">
        <v>77</v>
      </c>
    </row>
    <row r="18" spans="2:3" ht="11.25">
      <c r="B18" s="33" t="s">
        <v>57</v>
      </c>
      <c r="C18" s="33" t="s">
        <v>81</v>
      </c>
    </row>
    <row r="19" spans="2:3" ht="11.25">
      <c r="B19" s="34" t="s">
        <v>58</v>
      </c>
      <c r="C19" s="34" t="s">
        <v>82</v>
      </c>
    </row>
    <row r="20" spans="2:3" ht="11.25">
      <c r="B20" s="34"/>
      <c r="C20" s="34"/>
    </row>
    <row r="21" spans="2:3" ht="11.25">
      <c r="B21" s="34"/>
      <c r="C21" s="34"/>
    </row>
    <row r="22" spans="2:3" ht="11.25">
      <c r="B22" s="34"/>
      <c r="C22" s="34"/>
    </row>
    <row r="23" spans="2:3" ht="11.25">
      <c r="B23" s="2" t="s">
        <v>98</v>
      </c>
      <c r="C23" s="2" t="s">
        <v>99</v>
      </c>
    </row>
    <row r="25" spans="2:6" ht="11.25">
      <c r="B25" s="5" t="s">
        <v>24</v>
      </c>
      <c r="C25" s="5" t="s">
        <v>63</v>
      </c>
      <c r="D25" s="6" t="s">
        <v>64</v>
      </c>
      <c r="E25" s="7" t="s">
        <v>0</v>
      </c>
      <c r="F25" s="7" t="s">
        <v>2</v>
      </c>
    </row>
    <row r="26" spans="2:6" ht="11.25">
      <c r="B26" s="35" t="s">
        <v>80</v>
      </c>
      <c r="C26" s="9" t="s">
        <v>50</v>
      </c>
      <c r="D26" s="9" t="s">
        <v>51</v>
      </c>
      <c r="E26" s="10" t="s">
        <v>3</v>
      </c>
      <c r="F26" s="36"/>
    </row>
    <row r="27" spans="2:6" ht="11.25" customHeight="1">
      <c r="B27" s="12" t="s">
        <v>65</v>
      </c>
      <c r="C27" s="5" t="s">
        <v>52</v>
      </c>
      <c r="D27" s="12" t="s">
        <v>100</v>
      </c>
      <c r="E27" s="13">
        <v>3450</v>
      </c>
      <c r="F27" s="12">
        <v>12.4</v>
      </c>
    </row>
    <row r="28" spans="2:6" ht="11.25" customHeight="1">
      <c r="B28" s="3" t="s">
        <v>66</v>
      </c>
      <c r="C28" s="40" t="s">
        <v>83</v>
      </c>
      <c r="D28" s="3" t="s">
        <v>101</v>
      </c>
      <c r="E28" s="18">
        <v>2031</v>
      </c>
      <c r="F28" s="3">
        <v>7.3</v>
      </c>
    </row>
    <row r="29" spans="2:6" ht="11.25" customHeight="1">
      <c r="B29" s="3" t="s">
        <v>67</v>
      </c>
      <c r="C29" s="40" t="s">
        <v>54</v>
      </c>
      <c r="D29" s="3" t="s">
        <v>102</v>
      </c>
      <c r="E29" s="18">
        <v>1937</v>
      </c>
      <c r="F29" s="3">
        <v>6.9</v>
      </c>
    </row>
    <row r="30" spans="2:6" ht="11.25" customHeight="1">
      <c r="B30" s="3" t="s">
        <v>68</v>
      </c>
      <c r="C30" s="40" t="s">
        <v>59</v>
      </c>
      <c r="D30" s="3" t="s">
        <v>103</v>
      </c>
      <c r="E30" s="18">
        <v>1904</v>
      </c>
      <c r="F30" s="3">
        <v>6.8</v>
      </c>
    </row>
    <row r="31" spans="2:6" ht="11.25" customHeight="1">
      <c r="B31" s="3" t="s">
        <v>69</v>
      </c>
      <c r="C31" s="40" t="s">
        <v>55</v>
      </c>
      <c r="D31" s="3" t="s">
        <v>104</v>
      </c>
      <c r="E31" s="18">
        <v>1863</v>
      </c>
      <c r="F31" s="3">
        <v>6.7</v>
      </c>
    </row>
    <row r="32" spans="2:6" ht="11.25" customHeight="1">
      <c r="B32" s="3" t="s">
        <v>70</v>
      </c>
      <c r="C32" s="40" t="s">
        <v>53</v>
      </c>
      <c r="D32" s="3" t="s">
        <v>105</v>
      </c>
      <c r="E32" s="18">
        <v>1846</v>
      </c>
      <c r="F32" s="3">
        <v>6.6</v>
      </c>
    </row>
    <row r="33" spans="2:6" ht="11.25" customHeight="1">
      <c r="B33" s="3" t="s">
        <v>71</v>
      </c>
      <c r="C33" s="40" t="s">
        <v>60</v>
      </c>
      <c r="D33" s="3" t="s">
        <v>106</v>
      </c>
      <c r="E33" s="18">
        <v>1208</v>
      </c>
      <c r="F33" s="3">
        <v>4.3</v>
      </c>
    </row>
    <row r="34" spans="2:6" ht="11.25" customHeight="1">
      <c r="B34" s="3" t="s">
        <v>72</v>
      </c>
      <c r="C34" s="40" t="s">
        <v>56</v>
      </c>
      <c r="D34" s="3" t="s">
        <v>94</v>
      </c>
      <c r="E34" s="18">
        <v>959</v>
      </c>
      <c r="F34" s="3">
        <v>3.4</v>
      </c>
    </row>
    <row r="35" spans="2:6" ht="11.25" customHeight="1">
      <c r="B35" s="3" t="s">
        <v>73</v>
      </c>
      <c r="C35" s="40" t="s">
        <v>79</v>
      </c>
      <c r="D35" s="40" t="s">
        <v>111</v>
      </c>
      <c r="E35" s="18">
        <v>782</v>
      </c>
      <c r="F35" s="3">
        <v>2.8</v>
      </c>
    </row>
    <row r="36" spans="2:6" ht="11.25" customHeight="1">
      <c r="B36" s="25" t="s">
        <v>74</v>
      </c>
      <c r="C36" s="22" t="s">
        <v>61</v>
      </c>
      <c r="D36" s="25" t="s">
        <v>107</v>
      </c>
      <c r="E36" s="24">
        <v>760</v>
      </c>
      <c r="F36" s="25">
        <v>2.7</v>
      </c>
    </row>
    <row r="37" spans="2:6" ht="14.25" customHeight="1">
      <c r="B37" s="26" t="s">
        <v>96</v>
      </c>
      <c r="C37" s="27"/>
      <c r="D37" s="28"/>
      <c r="E37" s="29">
        <f>SUM(E27:E36)</f>
        <v>16740</v>
      </c>
      <c r="F37" s="37">
        <f>SUM(F27:F36)</f>
        <v>59.9</v>
      </c>
    </row>
    <row r="38" spans="2:6" ht="12.75" customHeight="1">
      <c r="B38" s="30" t="s">
        <v>97</v>
      </c>
      <c r="C38" s="27"/>
      <c r="D38" s="38"/>
      <c r="E38" s="29">
        <v>27915</v>
      </c>
      <c r="F38" s="32" t="s">
        <v>77</v>
      </c>
    </row>
    <row r="39" spans="2:6" ht="12.75" customHeight="1">
      <c r="B39" s="19"/>
      <c r="C39" s="16"/>
      <c r="D39" s="35"/>
      <c r="E39" s="16"/>
      <c r="F39" s="39"/>
    </row>
    <row r="40" spans="2:6" ht="12.75" customHeight="1">
      <c r="B40" s="33" t="s">
        <v>57</v>
      </c>
      <c r="C40" s="33" t="s">
        <v>81</v>
      </c>
      <c r="D40" s="35"/>
      <c r="E40" s="16"/>
      <c r="F40" s="39"/>
    </row>
    <row r="41" spans="2:6" ht="12.75" customHeight="1">
      <c r="B41" s="34" t="s">
        <v>58</v>
      </c>
      <c r="C41" s="34" t="s">
        <v>82</v>
      </c>
      <c r="D41" s="35"/>
      <c r="E41" s="16"/>
      <c r="F41" s="39"/>
    </row>
    <row r="42" spans="2:6" ht="12.75" customHeight="1">
      <c r="B42" s="19"/>
      <c r="C42" s="16"/>
      <c r="D42" s="35"/>
      <c r="E42" s="16"/>
      <c r="F42" s="39"/>
    </row>
    <row r="43" spans="2:6" ht="12.75" customHeight="1">
      <c r="B43" s="19"/>
      <c r="C43" s="16"/>
      <c r="D43" s="35"/>
      <c r="E43" s="16"/>
      <c r="F43" s="39"/>
    </row>
    <row r="44" spans="2:6" ht="12.75" customHeight="1">
      <c r="B44" s="19"/>
      <c r="C44" s="16"/>
      <c r="D44" s="35"/>
      <c r="E44" s="16"/>
      <c r="F44" s="39"/>
    </row>
    <row r="45" spans="2:11" ht="12.75" customHeight="1">
      <c r="B45" s="19"/>
      <c r="C45" s="16"/>
      <c r="D45" s="35"/>
      <c r="E45" s="16"/>
      <c r="F45" s="39"/>
      <c r="J45" s="40"/>
      <c r="K45" s="41"/>
    </row>
    <row r="46" spans="2:6" s="43" customFormat="1" ht="12.75">
      <c r="B46" s="42" t="s">
        <v>108</v>
      </c>
      <c r="C46" s="42" t="s">
        <v>109</v>
      </c>
      <c r="F46" s="44"/>
    </row>
    <row r="48" spans="2:6" ht="11.25">
      <c r="B48" s="5" t="s">
        <v>24</v>
      </c>
      <c r="C48" s="5" t="s">
        <v>63</v>
      </c>
      <c r="D48" s="6" t="s">
        <v>64</v>
      </c>
      <c r="E48" s="7" t="s">
        <v>0</v>
      </c>
      <c r="F48" s="7" t="s">
        <v>2</v>
      </c>
    </row>
    <row r="49" spans="2:6" ht="11.25">
      <c r="B49" s="35" t="s">
        <v>80</v>
      </c>
      <c r="C49" s="9" t="s">
        <v>50</v>
      </c>
      <c r="D49" s="9" t="s">
        <v>51</v>
      </c>
      <c r="E49" s="10" t="s">
        <v>3</v>
      </c>
      <c r="F49" s="36"/>
    </row>
    <row r="50" spans="2:6" s="17" customFormat="1" ht="11.25">
      <c r="B50" s="5" t="s">
        <v>65</v>
      </c>
      <c r="C50" s="45" t="s">
        <v>52</v>
      </c>
      <c r="D50" s="46" t="s">
        <v>100</v>
      </c>
      <c r="E50" s="13">
        <v>3475</v>
      </c>
      <c r="F50" s="47">
        <v>12</v>
      </c>
    </row>
    <row r="51" spans="2:6" s="17" customFormat="1" ht="11.25">
      <c r="B51" s="16" t="s">
        <v>66</v>
      </c>
      <c r="C51" s="40" t="s">
        <v>55</v>
      </c>
      <c r="D51" s="48" t="s">
        <v>104</v>
      </c>
      <c r="E51" s="18">
        <v>3368</v>
      </c>
      <c r="F51" s="49">
        <v>11.6</v>
      </c>
    </row>
    <row r="52" spans="2:6" s="17" customFormat="1" ht="11.25">
      <c r="B52" s="40" t="s">
        <v>67</v>
      </c>
      <c r="C52" s="40" t="s">
        <v>54</v>
      </c>
      <c r="D52" s="48" t="s">
        <v>102</v>
      </c>
      <c r="E52" s="18">
        <v>2530</v>
      </c>
      <c r="F52" s="49">
        <v>8.7</v>
      </c>
    </row>
    <row r="53" spans="2:6" s="17" customFormat="1" ht="11.25">
      <c r="B53" s="40" t="s">
        <v>68</v>
      </c>
      <c r="C53" s="40" t="s">
        <v>53</v>
      </c>
      <c r="D53" s="48" t="s">
        <v>105</v>
      </c>
      <c r="E53" s="18">
        <v>2443</v>
      </c>
      <c r="F53" s="49">
        <v>8.4</v>
      </c>
    </row>
    <row r="54" spans="2:6" s="17" customFormat="1" ht="11.25">
      <c r="B54" s="40" t="s">
        <v>69</v>
      </c>
      <c r="C54" s="16" t="s">
        <v>83</v>
      </c>
      <c r="D54" s="50" t="s">
        <v>101</v>
      </c>
      <c r="E54" s="18">
        <v>1812</v>
      </c>
      <c r="F54" s="49">
        <v>6.2</v>
      </c>
    </row>
    <row r="55" spans="2:6" s="17" customFormat="1" ht="11.25">
      <c r="B55" s="40" t="s">
        <v>70</v>
      </c>
      <c r="C55" s="16" t="s">
        <v>78</v>
      </c>
      <c r="D55" s="41" t="s">
        <v>93</v>
      </c>
      <c r="E55" s="20">
        <v>1201</v>
      </c>
      <c r="F55" s="17">
        <v>4.1</v>
      </c>
    </row>
    <row r="56" spans="2:6" s="17" customFormat="1" ht="11.25">
      <c r="B56" s="40" t="s">
        <v>71</v>
      </c>
      <c r="C56" s="40" t="s">
        <v>59</v>
      </c>
      <c r="D56" s="19" t="s">
        <v>91</v>
      </c>
      <c r="E56" s="18">
        <v>975</v>
      </c>
      <c r="F56" s="49">
        <v>3.4</v>
      </c>
    </row>
    <row r="57" spans="2:6" s="17" customFormat="1" ht="11.25">
      <c r="B57" s="40" t="s">
        <v>72</v>
      </c>
      <c r="C57" s="40" t="s">
        <v>60</v>
      </c>
      <c r="D57" s="19" t="s">
        <v>92</v>
      </c>
      <c r="E57" s="18">
        <v>848</v>
      </c>
      <c r="F57" s="49">
        <v>2.9</v>
      </c>
    </row>
    <row r="58" spans="2:6" s="17" customFormat="1" ht="11.25">
      <c r="B58" s="40" t="s">
        <v>73</v>
      </c>
      <c r="C58" s="16" t="s">
        <v>56</v>
      </c>
      <c r="D58" s="20" t="s">
        <v>94</v>
      </c>
      <c r="E58" s="18">
        <v>657</v>
      </c>
      <c r="F58" s="49">
        <v>2.3</v>
      </c>
    </row>
    <row r="59" spans="2:6" s="17" customFormat="1" ht="11.25">
      <c r="B59" s="16" t="s">
        <v>74</v>
      </c>
      <c r="C59" s="16" t="s">
        <v>62</v>
      </c>
      <c r="D59" s="51" t="s">
        <v>110</v>
      </c>
      <c r="E59" s="18">
        <v>647</v>
      </c>
      <c r="F59" s="49">
        <v>2.2</v>
      </c>
    </row>
    <row r="60" spans="2:6" s="17" customFormat="1" ht="11.25">
      <c r="B60" s="45" t="s">
        <v>75</v>
      </c>
      <c r="C60" s="5"/>
      <c r="D60" s="46"/>
      <c r="E60" s="52">
        <f>SUM(E50:E59)</f>
        <v>17956</v>
      </c>
      <c r="F60" s="53">
        <f>SUM(F50:F59)</f>
        <v>61.8</v>
      </c>
    </row>
    <row r="61" spans="2:6" ht="12.75" customHeight="1">
      <c r="B61" s="30" t="s">
        <v>76</v>
      </c>
      <c r="C61" s="31"/>
      <c r="D61" s="29"/>
      <c r="E61" s="29">
        <v>29064</v>
      </c>
      <c r="F61" s="32" t="s">
        <v>77</v>
      </c>
    </row>
    <row r="63" spans="2:6" ht="12.75" customHeight="1">
      <c r="B63" s="33" t="s">
        <v>57</v>
      </c>
      <c r="C63" s="33" t="s">
        <v>81</v>
      </c>
      <c r="D63" s="35"/>
      <c r="E63" s="16"/>
      <c r="F63" s="39"/>
    </row>
    <row r="64" spans="2:6" ht="12.75" customHeight="1">
      <c r="B64" s="34" t="s">
        <v>58</v>
      </c>
      <c r="C64" s="34" t="s">
        <v>82</v>
      </c>
      <c r="D64" s="35"/>
      <c r="E64" s="16"/>
      <c r="F64" s="39"/>
    </row>
    <row r="78" spans="2:3" ht="11.25">
      <c r="B78" s="54"/>
      <c r="C78" s="55"/>
    </row>
    <row r="80" spans="2:5" ht="11.25">
      <c r="B80" s="40"/>
      <c r="C80" s="55"/>
      <c r="D80" s="40"/>
      <c r="E80" s="40"/>
    </row>
    <row r="81" spans="2:4" ht="11.25">
      <c r="B81" s="8"/>
      <c r="C81" s="56"/>
      <c r="D81" s="8"/>
    </row>
    <row r="82" spans="2:5" ht="11.25">
      <c r="B82" s="40"/>
      <c r="C82" s="55"/>
      <c r="D82" s="57"/>
      <c r="E82" s="8"/>
    </row>
    <row r="83" spans="2:4" ht="11.25">
      <c r="B83" s="40"/>
      <c r="C83" s="55"/>
      <c r="D83" s="57"/>
    </row>
    <row r="84" spans="2:4" ht="11.25">
      <c r="B84" s="40"/>
      <c r="C84" s="55"/>
      <c r="D84" s="57"/>
    </row>
    <row r="85" spans="2:5" ht="11.25">
      <c r="B85" s="40"/>
      <c r="C85" s="55"/>
      <c r="D85" s="57"/>
      <c r="E85" s="8"/>
    </row>
    <row r="86" spans="2:4" ht="11.25">
      <c r="B86" s="40"/>
      <c r="C86" s="55"/>
      <c r="D86" s="57"/>
    </row>
    <row r="87" spans="2:4" ht="11.25">
      <c r="B87" s="40"/>
      <c r="C87" s="55"/>
      <c r="D87" s="41"/>
    </row>
    <row r="88" spans="2:4" ht="11.25">
      <c r="B88" s="40"/>
      <c r="C88" s="55"/>
      <c r="D88" s="41"/>
    </row>
    <row r="89" spans="2:5" ht="11.25">
      <c r="B89" s="40"/>
      <c r="C89" s="55"/>
      <c r="D89" s="41"/>
      <c r="E89" s="8"/>
    </row>
    <row r="90" ht="11.25">
      <c r="B90" s="40"/>
    </row>
    <row r="91" spans="2:3" ht="11.25">
      <c r="B91" s="40"/>
      <c r="C91" s="56"/>
    </row>
    <row r="92" spans="2:4" ht="11.25">
      <c r="B92" s="40"/>
      <c r="C92" s="59"/>
      <c r="D92" s="40"/>
    </row>
    <row r="93" spans="2:4" ht="11.25">
      <c r="B93" s="40"/>
      <c r="C93" s="59"/>
      <c r="D93" s="40"/>
    </row>
    <row r="96" spans="3:4" ht="11.25">
      <c r="C96" s="56"/>
      <c r="D96" s="8"/>
    </row>
    <row r="97" ht="11.25">
      <c r="B97" s="60"/>
    </row>
    <row r="98" ht="11.25">
      <c r="B98" s="60"/>
    </row>
    <row r="99" spans="2:3" ht="11.25">
      <c r="B99" s="54"/>
      <c r="C99" s="55"/>
    </row>
    <row r="100" ht="11.25">
      <c r="B100" s="61"/>
    </row>
    <row r="101" spans="2:5" ht="11.25">
      <c r="B101" s="40"/>
      <c r="C101" s="55"/>
      <c r="D101" s="40"/>
      <c r="E101" s="40"/>
    </row>
    <row r="102" spans="2:4" ht="11.25">
      <c r="B102" s="8"/>
      <c r="C102" s="56"/>
      <c r="D102" s="8"/>
    </row>
    <row r="103" spans="2:5" ht="11.25">
      <c r="B103" s="40"/>
      <c r="C103" s="55"/>
      <c r="D103" s="57"/>
      <c r="E103" s="8"/>
    </row>
    <row r="104" spans="2:4" ht="11.25">
      <c r="B104" s="40"/>
      <c r="C104" s="55"/>
      <c r="D104" s="57"/>
    </row>
    <row r="105" spans="2:4" ht="11.25">
      <c r="B105" s="40"/>
      <c r="C105" s="55"/>
      <c r="D105" s="41"/>
    </row>
    <row r="106" spans="2:4" ht="11.25">
      <c r="B106" s="40"/>
      <c r="C106" s="55"/>
      <c r="D106" s="41"/>
    </row>
    <row r="107" spans="2:4" ht="11.25">
      <c r="B107" s="40"/>
      <c r="C107" s="55"/>
      <c r="D107" s="41"/>
    </row>
    <row r="108" spans="2:4" ht="11.25">
      <c r="B108" s="40"/>
      <c r="C108" s="55"/>
      <c r="D108" s="57"/>
    </row>
    <row r="109" spans="2:4" ht="11.25">
      <c r="B109" s="40"/>
      <c r="C109" s="55"/>
      <c r="D109" s="41"/>
    </row>
    <row r="110" spans="2:3" ht="11.25">
      <c r="B110" s="40"/>
      <c r="C110" s="55"/>
    </row>
    <row r="111" spans="2:3" ht="11.25">
      <c r="B111" s="40"/>
      <c r="C111" s="55"/>
    </row>
    <row r="112" ht="11.25">
      <c r="B112" s="40"/>
    </row>
    <row r="113" spans="2:4" ht="11.25">
      <c r="B113" s="40"/>
      <c r="C113" s="59"/>
      <c r="D113" s="40"/>
    </row>
    <row r="114" spans="2:4" ht="11.25">
      <c r="B114" s="40"/>
      <c r="C114" s="59"/>
      <c r="D114" s="40"/>
    </row>
    <row r="117" spans="3:4" ht="11.25">
      <c r="C117" s="56"/>
      <c r="D117" s="8"/>
    </row>
    <row r="118" ht="11.25">
      <c r="B118" s="60"/>
    </row>
    <row r="119" ht="11.25">
      <c r="B119" s="54"/>
    </row>
    <row r="120" spans="2:3" ht="11.25">
      <c r="B120" s="54"/>
      <c r="C120" s="55"/>
    </row>
    <row r="121" ht="11.25">
      <c r="B121" s="61"/>
    </row>
    <row r="122" spans="2:5" ht="11.25">
      <c r="B122" s="40"/>
      <c r="C122" s="55"/>
      <c r="D122" s="40"/>
      <c r="E122" s="40"/>
    </row>
    <row r="123" spans="2:4" ht="11.25">
      <c r="B123" s="8"/>
      <c r="C123" s="56"/>
      <c r="D123" s="8"/>
    </row>
    <row r="124" spans="2:4" ht="11.25">
      <c r="B124" s="40"/>
      <c r="C124" s="55"/>
      <c r="D124" s="57"/>
    </row>
    <row r="125" spans="2:3" ht="11.25">
      <c r="B125" s="40"/>
      <c r="C125" s="62"/>
    </row>
    <row r="126" spans="2:4" ht="11.25">
      <c r="B126" s="40"/>
      <c r="C126" s="55"/>
      <c r="D126" s="57"/>
    </row>
    <row r="127" spans="2:5" ht="11.25">
      <c r="B127" s="40"/>
      <c r="C127" s="55"/>
      <c r="D127" s="57"/>
      <c r="E127" s="8"/>
    </row>
    <row r="128" spans="2:4" ht="11.25">
      <c r="B128" s="40"/>
      <c r="C128" s="55"/>
      <c r="D128" s="41"/>
    </row>
    <row r="129" spans="2:3" ht="11.25">
      <c r="B129" s="40"/>
      <c r="C129" s="56"/>
    </row>
    <row r="130" spans="2:3" ht="11.25">
      <c r="B130" s="40"/>
      <c r="C130" s="55"/>
    </row>
    <row r="131" spans="2:3" ht="11.25">
      <c r="B131" s="40"/>
      <c r="C131" s="55"/>
    </row>
    <row r="132" spans="2:4" ht="11.25">
      <c r="B132" s="40"/>
      <c r="C132" s="55"/>
      <c r="D132" s="8"/>
    </row>
    <row r="133" spans="2:4" ht="11.25">
      <c r="B133" s="40"/>
      <c r="C133" s="55"/>
      <c r="D133" s="8"/>
    </row>
    <row r="134" spans="2:4" ht="11.25">
      <c r="B134" s="40"/>
      <c r="C134" s="59"/>
      <c r="D134" s="40"/>
    </row>
    <row r="135" spans="2:4" ht="11.25">
      <c r="B135" s="40"/>
      <c r="C135" s="59"/>
      <c r="D135" s="40"/>
    </row>
    <row r="138" spans="3:4" ht="11.25">
      <c r="C138" s="56"/>
      <c r="D138" s="8"/>
    </row>
    <row r="139" ht="11.25">
      <c r="B13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53"/>
  <sheetViews>
    <sheetView zoomScalePageLayoutView="0" workbookViewId="0" topLeftCell="A1">
      <pane xSplit="2" ySplit="8" topLeftCell="C9" activePane="bottomRight" state="frozen"/>
      <selection pane="topLeft" activeCell="A8" sqref="A8:IV10"/>
      <selection pane="topRight" activeCell="A8" sqref="A8:IV10"/>
      <selection pane="bottomLeft" activeCell="A8" sqref="A8:IV10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45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26">G9+K9</f>
        <v>2</v>
      </c>
      <c r="D9" s="96">
        <f aca="true" t="shared" si="1" ref="D9:D28">SUM(C9/$C$29*100)</f>
        <v>0.11799410029498525</v>
      </c>
      <c r="E9" s="96">
        <f aca="true" t="shared" si="2" ref="E9:E29">SUM(C9/$C$30*100000)</f>
        <v>1.9920913971533014</v>
      </c>
      <c r="F9" s="97">
        <v>12</v>
      </c>
      <c r="G9" s="95">
        <v>1</v>
      </c>
      <c r="H9" s="96">
        <f aca="true" t="shared" si="3" ref="H9:H28">SUM(G9/$G$29*100)</f>
        <v>0.12642225031605564</v>
      </c>
      <c r="I9" s="96">
        <f aca="true" t="shared" si="4" ref="I9:I29">SUM(G9/$G$30*100000)</f>
        <v>2.040733031304845</v>
      </c>
      <c r="J9" s="97">
        <v>12</v>
      </c>
      <c r="K9" s="95">
        <v>1</v>
      </c>
      <c r="L9" s="96">
        <f aca="true" t="shared" si="5" ref="L9:L28">SUM(K9/$K$29*100)</f>
        <v>0.11061946902654868</v>
      </c>
      <c r="M9" s="96">
        <f aca="true" t="shared" si="6" ref="M9:M29">SUM(K9/$K$30*100000)</f>
        <v>1.945714563673509</v>
      </c>
      <c r="N9" s="97">
        <v>12</v>
      </c>
    </row>
    <row r="10" spans="1:14" ht="25.5">
      <c r="A10" s="79" t="s">
        <v>5</v>
      </c>
      <c r="B10" s="64" t="s">
        <v>135</v>
      </c>
      <c r="C10" s="95">
        <f t="shared" si="0"/>
        <v>339</v>
      </c>
      <c r="D10" s="96">
        <f t="shared" si="1"/>
        <v>20</v>
      </c>
      <c r="E10" s="96">
        <f t="shared" si="2"/>
        <v>337.6594918174846</v>
      </c>
      <c r="F10" s="97">
        <v>2</v>
      </c>
      <c r="G10" s="95">
        <v>185</v>
      </c>
      <c r="H10" s="96">
        <f t="shared" si="3"/>
        <v>23.38811630847029</v>
      </c>
      <c r="I10" s="96">
        <f t="shared" si="4"/>
        <v>377.53561079139627</v>
      </c>
      <c r="J10" s="97">
        <v>2</v>
      </c>
      <c r="K10" s="95">
        <v>154</v>
      </c>
      <c r="L10" s="96">
        <f t="shared" si="5"/>
        <v>17.035398230088493</v>
      </c>
      <c r="M10" s="96">
        <f t="shared" si="6"/>
        <v>299.6400428057204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1</v>
      </c>
      <c r="D11" s="96">
        <f t="shared" si="1"/>
        <v>0.058997050147492625</v>
      </c>
      <c r="E11" s="96">
        <f t="shared" si="2"/>
        <v>0.9960456985766507</v>
      </c>
      <c r="F11" s="97">
        <v>13</v>
      </c>
      <c r="G11" s="95">
        <v>0</v>
      </c>
      <c r="H11" s="96">
        <f t="shared" si="3"/>
        <v>0</v>
      </c>
      <c r="I11" s="96">
        <f t="shared" si="4"/>
        <v>0</v>
      </c>
      <c r="J11" s="97"/>
      <c r="K11" s="95">
        <v>1</v>
      </c>
      <c r="L11" s="96">
        <f t="shared" si="5"/>
        <v>0.11061946902654868</v>
      </c>
      <c r="M11" s="96">
        <f t="shared" si="6"/>
        <v>1.945714563673509</v>
      </c>
      <c r="N11" s="97">
        <v>12</v>
      </c>
    </row>
    <row r="12" spans="1:14" ht="25.5">
      <c r="A12" s="79" t="s">
        <v>7</v>
      </c>
      <c r="B12" s="64" t="s">
        <v>137</v>
      </c>
      <c r="C12" s="95">
        <f t="shared" si="0"/>
        <v>137</v>
      </c>
      <c r="D12" s="96">
        <f t="shared" si="1"/>
        <v>8.08259587020649</v>
      </c>
      <c r="E12" s="96">
        <f t="shared" si="2"/>
        <v>136.45826070500115</v>
      </c>
      <c r="F12" s="97">
        <v>3</v>
      </c>
      <c r="G12" s="95">
        <v>61</v>
      </c>
      <c r="H12" s="96">
        <f t="shared" si="3"/>
        <v>7.711757269279393</v>
      </c>
      <c r="I12" s="96">
        <f t="shared" si="4"/>
        <v>124.48471490959552</v>
      </c>
      <c r="J12" s="97">
        <v>3</v>
      </c>
      <c r="K12" s="95">
        <v>76</v>
      </c>
      <c r="L12" s="96">
        <f t="shared" si="5"/>
        <v>8.4070796460177</v>
      </c>
      <c r="M12" s="96">
        <f t="shared" si="6"/>
        <v>147.8743068391867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32</v>
      </c>
      <c r="D13" s="96">
        <f t="shared" si="1"/>
        <v>1.887905604719764</v>
      </c>
      <c r="E13" s="96">
        <f t="shared" si="2"/>
        <v>31.873462354452823</v>
      </c>
      <c r="F13" s="97">
        <v>8</v>
      </c>
      <c r="G13" s="95">
        <v>18</v>
      </c>
      <c r="H13" s="96">
        <f t="shared" si="3"/>
        <v>2.275600505689001</v>
      </c>
      <c r="I13" s="96">
        <f t="shared" si="4"/>
        <v>36.7331945634872</v>
      </c>
      <c r="J13" s="97">
        <v>7</v>
      </c>
      <c r="K13" s="95">
        <v>14</v>
      </c>
      <c r="L13" s="96">
        <f t="shared" si="5"/>
        <v>1.5486725663716814</v>
      </c>
      <c r="M13" s="96">
        <f t="shared" si="6"/>
        <v>27.24000389142913</v>
      </c>
      <c r="N13" s="97">
        <v>9</v>
      </c>
    </row>
    <row r="14" spans="1:14" ht="25.5">
      <c r="A14" s="79" t="s">
        <v>9</v>
      </c>
      <c r="B14" s="64" t="s">
        <v>139</v>
      </c>
      <c r="C14" s="95">
        <f t="shared" si="0"/>
        <v>21</v>
      </c>
      <c r="D14" s="96">
        <f t="shared" si="1"/>
        <v>1.238938053097345</v>
      </c>
      <c r="E14" s="96">
        <f t="shared" si="2"/>
        <v>20.916959670109666</v>
      </c>
      <c r="F14" s="97">
        <v>9</v>
      </c>
      <c r="G14" s="95">
        <v>9</v>
      </c>
      <c r="H14" s="96">
        <f t="shared" si="3"/>
        <v>1.1378002528445006</v>
      </c>
      <c r="I14" s="96">
        <f t="shared" si="4"/>
        <v>18.3665972817436</v>
      </c>
      <c r="J14" s="97">
        <v>9</v>
      </c>
      <c r="K14" s="95">
        <v>12</v>
      </c>
      <c r="L14" s="96">
        <f t="shared" si="5"/>
        <v>1.3274336283185841</v>
      </c>
      <c r="M14" s="96">
        <f t="shared" si="6"/>
        <v>23.34857476408211</v>
      </c>
      <c r="N14" s="97">
        <v>10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1</v>
      </c>
      <c r="D16" s="96">
        <f t="shared" si="1"/>
        <v>0.058997050147492625</v>
      </c>
      <c r="E16" s="96">
        <f t="shared" si="2"/>
        <v>0.9960456985766507</v>
      </c>
      <c r="F16" s="97">
        <v>13</v>
      </c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1</v>
      </c>
      <c r="L16" s="96">
        <f t="shared" si="5"/>
        <v>0.11061946902654868</v>
      </c>
      <c r="M16" s="96">
        <f t="shared" si="6"/>
        <v>1.945714563673509</v>
      </c>
      <c r="N16" s="97">
        <v>12</v>
      </c>
    </row>
    <row r="17" spans="1:14" ht="25.5">
      <c r="A17" s="79" t="s">
        <v>11</v>
      </c>
      <c r="B17" s="64" t="s">
        <v>142</v>
      </c>
      <c r="C17" s="95">
        <f>G17+K17</f>
        <v>814</v>
      </c>
      <c r="D17" s="96">
        <f t="shared" si="1"/>
        <v>48.023598820059</v>
      </c>
      <c r="E17" s="96">
        <f t="shared" si="2"/>
        <v>810.7811986413936</v>
      </c>
      <c r="F17" s="97">
        <v>1</v>
      </c>
      <c r="G17" s="95">
        <v>335</v>
      </c>
      <c r="H17" s="96">
        <f t="shared" si="3"/>
        <v>42.35145385587863</v>
      </c>
      <c r="I17" s="96">
        <f t="shared" si="4"/>
        <v>683.645565487123</v>
      </c>
      <c r="J17" s="97">
        <v>1</v>
      </c>
      <c r="K17" s="95">
        <v>479</v>
      </c>
      <c r="L17" s="96">
        <f t="shared" si="5"/>
        <v>52.98672566371682</v>
      </c>
      <c r="M17" s="96">
        <f t="shared" si="6"/>
        <v>931.9972759996109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75</v>
      </c>
      <c r="D18" s="96">
        <f t="shared" si="1"/>
        <v>4.424778761061947</v>
      </c>
      <c r="E18" s="96">
        <f t="shared" si="2"/>
        <v>74.7034273932488</v>
      </c>
      <c r="F18" s="97">
        <v>5</v>
      </c>
      <c r="G18" s="95">
        <v>38</v>
      </c>
      <c r="H18" s="96">
        <f t="shared" si="3"/>
        <v>4.804045512010114</v>
      </c>
      <c r="I18" s="96">
        <f t="shared" si="4"/>
        <v>77.5478551895841</v>
      </c>
      <c r="J18" s="97">
        <v>5</v>
      </c>
      <c r="K18" s="95">
        <v>37</v>
      </c>
      <c r="L18" s="96">
        <f t="shared" si="5"/>
        <v>4.092920353982301</v>
      </c>
      <c r="M18" s="96">
        <f t="shared" si="6"/>
        <v>71.99143885591984</v>
      </c>
      <c r="N18" s="97">
        <v>5</v>
      </c>
    </row>
    <row r="19" spans="1:14" ht="25.5">
      <c r="A19" s="79" t="s">
        <v>13</v>
      </c>
      <c r="B19" s="64" t="s">
        <v>144</v>
      </c>
      <c r="C19" s="95">
        <f t="shared" si="0"/>
        <v>57</v>
      </c>
      <c r="D19" s="96">
        <f t="shared" si="1"/>
        <v>3.3628318584070795</v>
      </c>
      <c r="E19" s="96">
        <f t="shared" si="2"/>
        <v>56.77460481886909</v>
      </c>
      <c r="F19" s="97">
        <v>7</v>
      </c>
      <c r="G19" s="95">
        <v>35</v>
      </c>
      <c r="H19" s="96">
        <f t="shared" si="3"/>
        <v>4.424778761061947</v>
      </c>
      <c r="I19" s="96">
        <f t="shared" si="4"/>
        <v>71.42565609566957</v>
      </c>
      <c r="J19" s="97">
        <v>6</v>
      </c>
      <c r="K19" s="95">
        <v>22</v>
      </c>
      <c r="L19" s="96">
        <f t="shared" si="5"/>
        <v>2.433628318584071</v>
      </c>
      <c r="M19" s="96">
        <f t="shared" si="6"/>
        <v>42.8057204008172</v>
      </c>
      <c r="N19" s="97">
        <v>7</v>
      </c>
    </row>
    <row r="20" spans="1:16" ht="25.5">
      <c r="A20" s="79" t="s">
        <v>14</v>
      </c>
      <c r="B20" s="64" t="s">
        <v>145</v>
      </c>
      <c r="C20" s="95">
        <f t="shared" si="0"/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  <c r="P20" s="119"/>
    </row>
    <row r="21" spans="1:16" ht="25.5">
      <c r="A21" s="79" t="s">
        <v>15</v>
      </c>
      <c r="B21" s="64" t="s">
        <v>146</v>
      </c>
      <c r="C21" s="95">
        <f t="shared" si="0"/>
        <v>2</v>
      </c>
      <c r="D21" s="96">
        <f t="shared" si="1"/>
        <v>0.11799410029498525</v>
      </c>
      <c r="E21" s="96">
        <f t="shared" si="2"/>
        <v>1.9920913971533014</v>
      </c>
      <c r="F21" s="97">
        <v>12</v>
      </c>
      <c r="G21" s="95">
        <v>1</v>
      </c>
      <c r="H21" s="96">
        <f t="shared" si="3"/>
        <v>0.12642225031605564</v>
      </c>
      <c r="I21" s="96">
        <f t="shared" si="4"/>
        <v>2.040733031304845</v>
      </c>
      <c r="J21" s="97">
        <v>12</v>
      </c>
      <c r="K21" s="95">
        <v>1</v>
      </c>
      <c r="L21" s="96">
        <f t="shared" si="5"/>
        <v>0.11061946902654868</v>
      </c>
      <c r="M21" s="96">
        <f t="shared" si="6"/>
        <v>1.945714563673509</v>
      </c>
      <c r="N21" s="97">
        <v>12</v>
      </c>
      <c r="P21" s="119"/>
    </row>
    <row r="22" spans="1:16" ht="25.5">
      <c r="A22" s="79" t="s">
        <v>16</v>
      </c>
      <c r="B22" s="64" t="s">
        <v>147</v>
      </c>
      <c r="C22" s="95">
        <f t="shared" si="0"/>
        <v>32</v>
      </c>
      <c r="D22" s="96">
        <f t="shared" si="1"/>
        <v>1.887905604719764</v>
      </c>
      <c r="E22" s="96">
        <f t="shared" si="2"/>
        <v>31.873462354452823</v>
      </c>
      <c r="F22" s="97">
        <v>8</v>
      </c>
      <c r="G22" s="95">
        <v>12</v>
      </c>
      <c r="H22" s="96">
        <f t="shared" si="3"/>
        <v>1.5170670037926675</v>
      </c>
      <c r="I22" s="96">
        <f t="shared" si="4"/>
        <v>24.488796375658136</v>
      </c>
      <c r="J22" s="97">
        <v>8</v>
      </c>
      <c r="K22" s="95">
        <v>20</v>
      </c>
      <c r="L22" s="96">
        <f t="shared" si="5"/>
        <v>2.2123893805309733</v>
      </c>
      <c r="M22" s="96">
        <f t="shared" si="6"/>
        <v>38.914291273470184</v>
      </c>
      <c r="N22" s="97">
        <v>8</v>
      </c>
      <c r="P22" s="119"/>
    </row>
    <row r="23" spans="1:16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  <c r="P23" s="119"/>
    </row>
    <row r="24" spans="1:14" ht="25.5">
      <c r="A24" s="79" t="s">
        <v>18</v>
      </c>
      <c r="B24" s="64" t="s">
        <v>149</v>
      </c>
      <c r="C24" s="95">
        <f t="shared" si="0"/>
        <v>2</v>
      </c>
      <c r="D24" s="96">
        <f t="shared" si="1"/>
        <v>0.11799410029498525</v>
      </c>
      <c r="E24" s="96">
        <f t="shared" si="2"/>
        <v>1.9920913971533014</v>
      </c>
      <c r="F24" s="97">
        <v>12</v>
      </c>
      <c r="G24" s="95">
        <v>0</v>
      </c>
      <c r="H24" s="96">
        <f t="shared" si="3"/>
        <v>0</v>
      </c>
      <c r="I24" s="96">
        <f t="shared" si="4"/>
        <v>0</v>
      </c>
      <c r="J24" s="97"/>
      <c r="K24" s="95">
        <v>2</v>
      </c>
      <c r="L24" s="96">
        <f t="shared" si="5"/>
        <v>0.22123893805309736</v>
      </c>
      <c r="M24" s="96">
        <f t="shared" si="6"/>
        <v>3.891429127347018</v>
      </c>
      <c r="N24" s="97">
        <v>11</v>
      </c>
    </row>
    <row r="25" spans="1:14" ht="25.5">
      <c r="A25" s="79" t="s">
        <v>19</v>
      </c>
      <c r="B25" s="64" t="s">
        <v>150</v>
      </c>
      <c r="C25" s="95">
        <f t="shared" si="0"/>
        <v>4</v>
      </c>
      <c r="D25" s="96">
        <f t="shared" si="1"/>
        <v>0.2359882005899705</v>
      </c>
      <c r="E25" s="96">
        <f t="shared" si="2"/>
        <v>3.984182794306603</v>
      </c>
      <c r="F25" s="97">
        <v>11</v>
      </c>
      <c r="G25" s="95">
        <v>3</v>
      </c>
      <c r="H25" s="96">
        <f t="shared" si="3"/>
        <v>0.37926675094816686</v>
      </c>
      <c r="I25" s="96">
        <f t="shared" si="4"/>
        <v>6.122199093914534</v>
      </c>
      <c r="J25" s="97">
        <v>11</v>
      </c>
      <c r="K25" s="95">
        <v>1</v>
      </c>
      <c r="L25" s="96">
        <f t="shared" si="5"/>
        <v>0.11061946902654868</v>
      </c>
      <c r="M25" s="96">
        <f t="shared" si="6"/>
        <v>1.945714563673509</v>
      </c>
      <c r="N25" s="97">
        <v>12</v>
      </c>
    </row>
    <row r="26" spans="1:14" ht="25.5">
      <c r="A26" s="79" t="s">
        <v>20</v>
      </c>
      <c r="B26" s="64" t="s">
        <v>151</v>
      </c>
      <c r="C26" s="95">
        <f t="shared" si="0"/>
        <v>7</v>
      </c>
      <c r="D26" s="96">
        <f t="shared" si="1"/>
        <v>0.41297935103244837</v>
      </c>
      <c r="E26" s="96">
        <f t="shared" si="2"/>
        <v>6.972319890036554</v>
      </c>
      <c r="F26" s="97">
        <v>10</v>
      </c>
      <c r="G26" s="95">
        <v>5</v>
      </c>
      <c r="H26" s="96">
        <f t="shared" si="3"/>
        <v>0.6321112515802781</v>
      </c>
      <c r="I26" s="96">
        <f t="shared" si="4"/>
        <v>10.203665156524224</v>
      </c>
      <c r="J26" s="97">
        <v>10</v>
      </c>
      <c r="K26" s="95">
        <v>2</v>
      </c>
      <c r="L26" s="96">
        <f t="shared" si="5"/>
        <v>0.22123893805309736</v>
      </c>
      <c r="M26" s="96">
        <f t="shared" si="6"/>
        <v>3.891429127347018</v>
      </c>
      <c r="N26" s="97">
        <v>11</v>
      </c>
    </row>
    <row r="27" spans="1:16" ht="25.5">
      <c r="A27" s="79" t="s">
        <v>21</v>
      </c>
      <c r="B27" s="64" t="s">
        <v>152</v>
      </c>
      <c r="C27" s="95">
        <f>G27+K27</f>
        <v>65</v>
      </c>
      <c r="D27" s="96">
        <f t="shared" si="1"/>
        <v>3.8348082595870205</v>
      </c>
      <c r="E27" s="96">
        <f t="shared" si="2"/>
        <v>64.7429704074823</v>
      </c>
      <c r="F27" s="97">
        <v>6</v>
      </c>
      <c r="G27" s="95">
        <v>38</v>
      </c>
      <c r="H27" s="96">
        <f t="shared" si="3"/>
        <v>4.804045512010114</v>
      </c>
      <c r="I27" s="96">
        <f t="shared" si="4"/>
        <v>77.5478551895841</v>
      </c>
      <c r="J27" s="97">
        <v>5</v>
      </c>
      <c r="K27" s="95">
        <v>27</v>
      </c>
      <c r="L27" s="96">
        <f t="shared" si="5"/>
        <v>2.9867256637168142</v>
      </c>
      <c r="M27" s="96">
        <f t="shared" si="6"/>
        <v>52.53429321918474</v>
      </c>
      <c r="N27" s="97">
        <v>6</v>
      </c>
      <c r="P27" s="119"/>
    </row>
    <row r="28" spans="1:14" ht="25.5">
      <c r="A28" s="78" t="s">
        <v>49</v>
      </c>
      <c r="B28" s="64" t="s">
        <v>153</v>
      </c>
      <c r="C28" s="95">
        <f>G28+K28</f>
        <v>104</v>
      </c>
      <c r="D28" s="96">
        <f t="shared" si="1"/>
        <v>6.1356932153392325</v>
      </c>
      <c r="E28" s="96">
        <f t="shared" si="2"/>
        <v>103.58875265197167</v>
      </c>
      <c r="F28" s="97">
        <v>4</v>
      </c>
      <c r="G28" s="95">
        <v>50</v>
      </c>
      <c r="H28" s="96">
        <f t="shared" si="3"/>
        <v>6.32111251580278</v>
      </c>
      <c r="I28" s="96">
        <f t="shared" si="4"/>
        <v>102.03665156524224</v>
      </c>
      <c r="J28" s="97">
        <v>4</v>
      </c>
      <c r="K28" s="95">
        <v>54</v>
      </c>
      <c r="L28" s="96">
        <f t="shared" si="5"/>
        <v>5.9734513274336285</v>
      </c>
      <c r="M28" s="96">
        <f t="shared" si="6"/>
        <v>105.06858643836948</v>
      </c>
      <c r="N28" s="97">
        <v>4</v>
      </c>
    </row>
    <row r="29" spans="1:14" ht="12.75">
      <c r="A29" s="101" t="s">
        <v>25</v>
      </c>
      <c r="B29" s="98"/>
      <c r="C29" s="99">
        <f>SUM(C9:C28)</f>
        <v>1695</v>
      </c>
      <c r="D29" s="100">
        <f>SUM(D9:D28)</f>
        <v>99.99999999999999</v>
      </c>
      <c r="E29" s="99">
        <f t="shared" si="2"/>
        <v>1688.297459087423</v>
      </c>
      <c r="F29" s="100"/>
      <c r="G29" s="99">
        <f>SUM(G9:G28)</f>
        <v>791</v>
      </c>
      <c r="H29" s="100">
        <f>SUM(H9:H28)</f>
        <v>100</v>
      </c>
      <c r="I29" s="99">
        <f t="shared" si="4"/>
        <v>1614.2198277621321</v>
      </c>
      <c r="J29" s="100"/>
      <c r="K29" s="99">
        <f>SUM(K9:K28)</f>
        <v>904</v>
      </c>
      <c r="L29" s="100">
        <f>SUM(L9:L28)</f>
        <v>99.99999999999997</v>
      </c>
      <c r="M29" s="99">
        <f t="shared" si="6"/>
        <v>1758.925965560852</v>
      </c>
      <c r="N29" s="100"/>
    </row>
    <row r="30" spans="2:14" ht="12.75">
      <c r="B30" s="102" t="s">
        <v>42</v>
      </c>
      <c r="C30" s="103">
        <f>G30+K30</f>
        <v>100397</v>
      </c>
      <c r="D30" s="103"/>
      <c r="E30" s="105"/>
      <c r="F30" s="104"/>
      <c r="G30" s="103">
        <v>49002</v>
      </c>
      <c r="H30" s="103"/>
      <c r="I30" s="105"/>
      <c r="J30" s="104"/>
      <c r="K30" s="103">
        <v>51395</v>
      </c>
      <c r="L30" s="103"/>
      <c r="M30" s="105"/>
      <c r="N30" s="104"/>
    </row>
    <row r="32" ht="12.75">
      <c r="D32" s="114"/>
    </row>
    <row r="33" ht="12.75">
      <c r="D33" s="114"/>
    </row>
    <row r="34" ht="12.75">
      <c r="D34" s="114"/>
    </row>
    <row r="35" ht="12.75">
      <c r="D35" s="114"/>
    </row>
    <row r="36" ht="12.75">
      <c r="D36" s="114"/>
    </row>
    <row r="37" ht="12.75">
      <c r="D37" s="114"/>
    </row>
    <row r="38" ht="12.75">
      <c r="D38" s="114"/>
    </row>
    <row r="39" ht="12.75">
      <c r="D39" s="114"/>
    </row>
    <row r="40" ht="12.75">
      <c r="D40" s="114"/>
    </row>
    <row r="41" ht="12.75">
      <c r="D41" s="114"/>
    </row>
    <row r="42" ht="12.75">
      <c r="D42" s="114"/>
    </row>
    <row r="43" ht="12.75">
      <c r="D43" s="114"/>
    </row>
    <row r="44" ht="12.75">
      <c r="D44" s="114"/>
    </row>
    <row r="45" ht="12.75">
      <c r="D45" s="114"/>
    </row>
    <row r="46" ht="12.75">
      <c r="D46" s="114"/>
    </row>
    <row r="47" ht="12.75">
      <c r="D47" s="114"/>
    </row>
    <row r="48" ht="12.75">
      <c r="D48" s="114"/>
    </row>
    <row r="49" ht="12.75">
      <c r="D49" s="114"/>
    </row>
    <row r="50" ht="12.75">
      <c r="D50" s="114"/>
    </row>
    <row r="51" ht="12.75">
      <c r="D51" s="114"/>
    </row>
    <row r="52" ht="12.75">
      <c r="D52" s="114"/>
    </row>
    <row r="53" ht="12.75">
      <c r="D53" s="11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32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137" t="s">
        <v>4</v>
      </c>
      <c r="B9" s="64" t="s">
        <v>134</v>
      </c>
      <c r="C9" s="95">
        <f>G9+K9</f>
        <v>16</v>
      </c>
      <c r="D9" s="96">
        <f aca="true" t="shared" si="0" ref="D9:D28">SUM(C9/$C$29*100)</f>
        <v>0.3924454255580083</v>
      </c>
      <c r="E9" s="96">
        <f aca="true" t="shared" si="1" ref="E9:E29">SUM(C9/$C$30*100000)</f>
        <v>6.054482776888526</v>
      </c>
      <c r="F9" s="97">
        <v>11</v>
      </c>
      <c r="G9" s="95">
        <v>11</v>
      </c>
      <c r="H9" s="96">
        <f aca="true" t="shared" si="2" ref="H9:H28">SUM(G9/$G$29*100)</f>
        <v>0.5508262393590386</v>
      </c>
      <c r="I9" s="96">
        <f aca="true" t="shared" si="3" ref="I9:I29">SUM(G9/$G$30*100000)</f>
        <v>8.68720532604661</v>
      </c>
      <c r="J9" s="97">
        <v>11</v>
      </c>
      <c r="K9" s="95">
        <v>5</v>
      </c>
      <c r="L9" s="96">
        <f aca="true" t="shared" si="4" ref="L9:L28">SUM(K9/$K$29*100)</f>
        <v>0.2403846153846154</v>
      </c>
      <c r="M9" s="96">
        <f aca="true" t="shared" si="5" ref="M9:M29">SUM(K9/$K$30*100000)</f>
        <v>3.6325593560198777</v>
      </c>
      <c r="N9" s="97">
        <v>11</v>
      </c>
    </row>
    <row r="10" spans="1:14" ht="25.5">
      <c r="A10" s="138" t="s">
        <v>5</v>
      </c>
      <c r="B10" s="64" t="s">
        <v>135</v>
      </c>
      <c r="C10" s="95">
        <f>G10+K10</f>
        <v>1051</v>
      </c>
      <c r="D10" s="96">
        <f t="shared" si="0"/>
        <v>25.778758891341674</v>
      </c>
      <c r="E10" s="96">
        <f t="shared" si="1"/>
        <v>397.7038374068651</v>
      </c>
      <c r="F10" s="97">
        <v>2</v>
      </c>
      <c r="G10" s="95">
        <v>573</v>
      </c>
      <c r="H10" s="96">
        <f t="shared" si="2"/>
        <v>28.693039559339006</v>
      </c>
      <c r="I10" s="96">
        <f t="shared" si="3"/>
        <v>452.5244228931553</v>
      </c>
      <c r="J10" s="97">
        <v>2</v>
      </c>
      <c r="K10" s="95">
        <v>478</v>
      </c>
      <c r="L10" s="96">
        <f t="shared" si="4"/>
        <v>22.98076923076923</v>
      </c>
      <c r="M10" s="96">
        <f t="shared" si="5"/>
        <v>347.2726744355003</v>
      </c>
      <c r="N10" s="97">
        <v>2</v>
      </c>
    </row>
    <row r="11" spans="1:14" ht="25.5">
      <c r="A11" s="137" t="s">
        <v>6</v>
      </c>
      <c r="B11" s="64" t="s">
        <v>136</v>
      </c>
      <c r="C11" s="95">
        <f>G11+K11</f>
        <v>5</v>
      </c>
      <c r="D11" s="96">
        <f t="shared" si="0"/>
        <v>0.12263919548687761</v>
      </c>
      <c r="E11" s="96">
        <f t="shared" si="1"/>
        <v>1.8920258677776642</v>
      </c>
      <c r="F11" s="97">
        <v>13</v>
      </c>
      <c r="G11" s="95">
        <v>2</v>
      </c>
      <c r="H11" s="96">
        <f t="shared" si="2"/>
        <v>0.10015022533800699</v>
      </c>
      <c r="I11" s="96">
        <f t="shared" si="3"/>
        <v>1.57949187746302</v>
      </c>
      <c r="J11" s="97">
        <v>13</v>
      </c>
      <c r="K11" s="95">
        <v>3</v>
      </c>
      <c r="L11" s="96">
        <f t="shared" si="4"/>
        <v>0.14423076923076925</v>
      </c>
      <c r="M11" s="96">
        <f t="shared" si="5"/>
        <v>2.179535613611926</v>
      </c>
      <c r="N11" s="97">
        <v>13</v>
      </c>
    </row>
    <row r="12" spans="1:14" ht="25.5">
      <c r="A12" s="137" t="s">
        <v>7</v>
      </c>
      <c r="B12" s="64" t="s">
        <v>137</v>
      </c>
      <c r="C12" s="95">
        <f>G12+K12</f>
        <v>236</v>
      </c>
      <c r="D12" s="96">
        <f t="shared" si="0"/>
        <v>5.788570026980623</v>
      </c>
      <c r="E12" s="96">
        <f t="shared" si="1"/>
        <v>89.30362095910576</v>
      </c>
      <c r="F12" s="97">
        <v>4</v>
      </c>
      <c r="G12" s="95">
        <v>114</v>
      </c>
      <c r="H12" s="96">
        <f t="shared" si="2"/>
        <v>5.7085628442664</v>
      </c>
      <c r="I12" s="96">
        <f t="shared" si="3"/>
        <v>90.03103701539214</v>
      </c>
      <c r="J12" s="97">
        <v>5</v>
      </c>
      <c r="K12" s="95">
        <v>122</v>
      </c>
      <c r="L12" s="96">
        <f t="shared" si="4"/>
        <v>5.865384615384615</v>
      </c>
      <c r="M12" s="96">
        <f t="shared" si="5"/>
        <v>88.63444828688502</v>
      </c>
      <c r="N12" s="97">
        <v>3</v>
      </c>
    </row>
    <row r="13" spans="1:14" ht="25.5">
      <c r="A13" s="137" t="s">
        <v>8</v>
      </c>
      <c r="B13" s="64" t="s">
        <v>138</v>
      </c>
      <c r="C13" s="95">
        <f aca="true" t="shared" si="6" ref="C13:C26">G13+K13</f>
        <v>140</v>
      </c>
      <c r="D13" s="96">
        <f t="shared" si="0"/>
        <v>3.433897473632573</v>
      </c>
      <c r="E13" s="96">
        <f t="shared" si="1"/>
        <v>52.9767242977746</v>
      </c>
      <c r="F13" s="97">
        <v>7</v>
      </c>
      <c r="G13" s="95">
        <v>57</v>
      </c>
      <c r="H13" s="96">
        <f t="shared" si="2"/>
        <v>2.8542814221332</v>
      </c>
      <c r="I13" s="96">
        <f t="shared" si="3"/>
        <v>45.01551850769607</v>
      </c>
      <c r="J13" s="97">
        <v>9</v>
      </c>
      <c r="K13" s="95">
        <v>83</v>
      </c>
      <c r="L13" s="96">
        <f t="shared" si="4"/>
        <v>3.990384615384615</v>
      </c>
      <c r="M13" s="96">
        <f t="shared" si="5"/>
        <v>60.30048530992996</v>
      </c>
      <c r="N13" s="97">
        <v>5</v>
      </c>
    </row>
    <row r="14" spans="1:14" ht="25.5">
      <c r="A14" s="137" t="s">
        <v>9</v>
      </c>
      <c r="B14" s="64" t="s">
        <v>139</v>
      </c>
      <c r="C14" s="95">
        <f t="shared" si="6"/>
        <v>95</v>
      </c>
      <c r="D14" s="96">
        <f t="shared" si="0"/>
        <v>2.3301447142506744</v>
      </c>
      <c r="E14" s="96">
        <f t="shared" si="1"/>
        <v>35.94849148777562</v>
      </c>
      <c r="F14" s="97">
        <v>10</v>
      </c>
      <c r="G14" s="95">
        <v>37</v>
      </c>
      <c r="H14" s="96">
        <f t="shared" si="2"/>
        <v>1.8527791687531296</v>
      </c>
      <c r="I14" s="96">
        <f t="shared" si="3"/>
        <v>29.220599733065875</v>
      </c>
      <c r="J14" s="97">
        <v>10</v>
      </c>
      <c r="K14" s="95">
        <v>58</v>
      </c>
      <c r="L14" s="96">
        <f t="shared" si="4"/>
        <v>2.7884615384615388</v>
      </c>
      <c r="M14" s="96">
        <f t="shared" si="5"/>
        <v>42.13768852983058</v>
      </c>
      <c r="N14" s="97">
        <v>8</v>
      </c>
    </row>
    <row r="15" spans="1:14" ht="25.5">
      <c r="A15" s="137" t="s">
        <v>26</v>
      </c>
      <c r="B15" s="64" t="s">
        <v>140</v>
      </c>
      <c r="C15" s="95">
        <f t="shared" si="6"/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139" t="s">
        <v>10</v>
      </c>
      <c r="B16" s="64" t="s">
        <v>141</v>
      </c>
      <c r="C16" s="95">
        <f t="shared" si="6"/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4" ht="25.5">
      <c r="A17" s="137" t="s">
        <v>11</v>
      </c>
      <c r="B17" s="64" t="s">
        <v>142</v>
      </c>
      <c r="C17" s="95">
        <f>G17+K17</f>
        <v>1676</v>
      </c>
      <c r="D17" s="96">
        <f t="shared" si="0"/>
        <v>41.108658327201375</v>
      </c>
      <c r="E17" s="96">
        <f t="shared" si="1"/>
        <v>634.2070708790731</v>
      </c>
      <c r="F17" s="97">
        <v>1</v>
      </c>
      <c r="G17" s="95">
        <v>705</v>
      </c>
      <c r="H17" s="96">
        <f t="shared" si="2"/>
        <v>35.30295443164747</v>
      </c>
      <c r="I17" s="96">
        <f t="shared" si="3"/>
        <v>556.7708868057147</v>
      </c>
      <c r="J17" s="97">
        <v>1</v>
      </c>
      <c r="K17" s="95">
        <v>971</v>
      </c>
      <c r="L17" s="96">
        <f t="shared" si="4"/>
        <v>46.68269230769231</v>
      </c>
      <c r="M17" s="96">
        <f t="shared" si="5"/>
        <v>705.4430269390602</v>
      </c>
      <c r="N17" s="97">
        <v>1</v>
      </c>
    </row>
    <row r="18" spans="1:14" ht="25.5">
      <c r="A18" s="137" t="s">
        <v>12</v>
      </c>
      <c r="B18" s="64" t="s">
        <v>143</v>
      </c>
      <c r="C18" s="95">
        <f t="shared" si="6"/>
        <v>144</v>
      </c>
      <c r="D18" s="96">
        <f t="shared" si="0"/>
        <v>3.532008830022075</v>
      </c>
      <c r="E18" s="96">
        <f t="shared" si="1"/>
        <v>54.49034499199673</v>
      </c>
      <c r="F18" s="97">
        <v>6</v>
      </c>
      <c r="G18" s="95">
        <v>83</v>
      </c>
      <c r="H18" s="96">
        <f t="shared" si="2"/>
        <v>4.156234351527291</v>
      </c>
      <c r="I18" s="96">
        <f t="shared" si="3"/>
        <v>65.54891291471533</v>
      </c>
      <c r="J18" s="97">
        <v>6</v>
      </c>
      <c r="K18" s="95">
        <v>61</v>
      </c>
      <c r="L18" s="96">
        <f t="shared" si="4"/>
        <v>2.9326923076923075</v>
      </c>
      <c r="M18" s="96">
        <f t="shared" si="5"/>
        <v>44.31722414344251</v>
      </c>
      <c r="N18" s="97">
        <v>7</v>
      </c>
    </row>
    <row r="19" spans="1:14" ht="25.5">
      <c r="A19" s="137" t="s">
        <v>13</v>
      </c>
      <c r="B19" s="64" t="s">
        <v>144</v>
      </c>
      <c r="C19" s="95">
        <f t="shared" si="6"/>
        <v>123</v>
      </c>
      <c r="D19" s="96">
        <f t="shared" si="0"/>
        <v>3.016924208977189</v>
      </c>
      <c r="E19" s="96">
        <f t="shared" si="1"/>
        <v>46.54383634733054</v>
      </c>
      <c r="F19" s="97">
        <v>8</v>
      </c>
      <c r="G19" s="95">
        <v>79</v>
      </c>
      <c r="H19" s="96">
        <f t="shared" si="2"/>
        <v>3.9559339008512766</v>
      </c>
      <c r="I19" s="96">
        <f t="shared" si="3"/>
        <v>62.3899291597893</v>
      </c>
      <c r="J19" s="97">
        <v>7</v>
      </c>
      <c r="K19" s="95">
        <v>44</v>
      </c>
      <c r="L19" s="96">
        <f t="shared" si="4"/>
        <v>2.1153846153846154</v>
      </c>
      <c r="M19" s="96">
        <f t="shared" si="5"/>
        <v>31.96652233297492</v>
      </c>
      <c r="N19" s="97">
        <v>10</v>
      </c>
    </row>
    <row r="20" spans="1:14" ht="25.5">
      <c r="A20" s="137" t="s">
        <v>14</v>
      </c>
      <c r="B20" s="64" t="s">
        <v>145</v>
      </c>
      <c r="C20" s="95">
        <f t="shared" si="6"/>
        <v>3</v>
      </c>
      <c r="D20" s="96">
        <f t="shared" si="0"/>
        <v>0.07358351729212656</v>
      </c>
      <c r="E20" s="96">
        <f t="shared" si="1"/>
        <v>1.1352155206665986</v>
      </c>
      <c r="F20" s="97">
        <v>14</v>
      </c>
      <c r="G20" s="95">
        <v>2</v>
      </c>
      <c r="H20" s="96">
        <f t="shared" si="2"/>
        <v>0.10015022533800699</v>
      </c>
      <c r="I20" s="96">
        <f t="shared" si="3"/>
        <v>1.57949187746302</v>
      </c>
      <c r="J20" s="97">
        <v>13</v>
      </c>
      <c r="K20" s="95">
        <v>1</v>
      </c>
      <c r="L20" s="96">
        <f t="shared" si="4"/>
        <v>0.04807692307692308</v>
      </c>
      <c r="M20" s="96">
        <f t="shared" si="5"/>
        <v>0.7265118712039755</v>
      </c>
      <c r="N20" s="97">
        <v>15</v>
      </c>
    </row>
    <row r="21" spans="1:14" ht="25.5">
      <c r="A21" s="137" t="s">
        <v>15</v>
      </c>
      <c r="B21" s="64" t="s">
        <v>146</v>
      </c>
      <c r="C21" s="95">
        <f t="shared" si="6"/>
        <v>5</v>
      </c>
      <c r="D21" s="96">
        <f t="shared" si="0"/>
        <v>0.12263919548687761</v>
      </c>
      <c r="E21" s="96">
        <f t="shared" si="1"/>
        <v>1.8920258677776642</v>
      </c>
      <c r="F21" s="97">
        <v>13</v>
      </c>
      <c r="G21" s="95">
        <v>1</v>
      </c>
      <c r="H21" s="96">
        <f t="shared" si="2"/>
        <v>0.050075112669003496</v>
      </c>
      <c r="I21" s="96">
        <f t="shared" si="3"/>
        <v>0.78974593873151</v>
      </c>
      <c r="J21" s="97">
        <v>14</v>
      </c>
      <c r="K21" s="95">
        <v>4</v>
      </c>
      <c r="L21" s="96">
        <f t="shared" si="4"/>
        <v>0.19230769230769232</v>
      </c>
      <c r="M21" s="96">
        <f t="shared" si="5"/>
        <v>2.906047484815902</v>
      </c>
      <c r="N21" s="97">
        <v>12</v>
      </c>
    </row>
    <row r="22" spans="1:14" ht="25.5">
      <c r="A22" s="137" t="s">
        <v>16</v>
      </c>
      <c r="B22" s="64" t="s">
        <v>147</v>
      </c>
      <c r="C22" s="95">
        <f t="shared" si="6"/>
        <v>110</v>
      </c>
      <c r="D22" s="96">
        <f t="shared" si="0"/>
        <v>2.698062300711307</v>
      </c>
      <c r="E22" s="96">
        <f t="shared" si="1"/>
        <v>41.62456909110861</v>
      </c>
      <c r="F22" s="97">
        <v>9</v>
      </c>
      <c r="G22" s="95">
        <v>58</v>
      </c>
      <c r="H22" s="96">
        <f t="shared" si="2"/>
        <v>2.9043565348022033</v>
      </c>
      <c r="I22" s="96">
        <f t="shared" si="3"/>
        <v>45.805264446427586</v>
      </c>
      <c r="J22" s="97">
        <v>8</v>
      </c>
      <c r="K22" s="95">
        <v>52</v>
      </c>
      <c r="L22" s="96">
        <f t="shared" si="4"/>
        <v>2.5</v>
      </c>
      <c r="M22" s="96">
        <f t="shared" si="5"/>
        <v>37.778617302606726</v>
      </c>
      <c r="N22" s="97">
        <v>9</v>
      </c>
    </row>
    <row r="23" spans="1:14" ht="25.5">
      <c r="A23" s="139" t="s">
        <v>17</v>
      </c>
      <c r="B23" s="64" t="s">
        <v>148</v>
      </c>
      <c r="C23" s="95">
        <f t="shared" si="6"/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137" t="s">
        <v>18</v>
      </c>
      <c r="B24" s="64" t="s">
        <v>149</v>
      </c>
      <c r="C24" s="95">
        <f t="shared" si="6"/>
        <v>3</v>
      </c>
      <c r="D24" s="96">
        <f t="shared" si="0"/>
        <v>0.07358351729212656</v>
      </c>
      <c r="E24" s="96">
        <f t="shared" si="1"/>
        <v>1.1352155206665986</v>
      </c>
      <c r="F24" s="97">
        <v>14</v>
      </c>
      <c r="G24" s="95">
        <v>2</v>
      </c>
      <c r="H24" s="96">
        <f t="shared" si="2"/>
        <v>0.10015022533800699</v>
      </c>
      <c r="I24" s="96">
        <f t="shared" si="3"/>
        <v>1.57949187746302</v>
      </c>
      <c r="J24" s="97">
        <v>13</v>
      </c>
      <c r="K24" s="95">
        <v>1</v>
      </c>
      <c r="L24" s="96">
        <f t="shared" si="4"/>
        <v>0.04807692307692308</v>
      </c>
      <c r="M24" s="96">
        <f t="shared" si="5"/>
        <v>0.7265118712039755</v>
      </c>
      <c r="N24" s="97">
        <v>15</v>
      </c>
    </row>
    <row r="25" spans="1:14" ht="25.5">
      <c r="A25" s="137" t="s">
        <v>19</v>
      </c>
      <c r="B25" s="64" t="s">
        <v>150</v>
      </c>
      <c r="C25" s="95">
        <f t="shared" si="6"/>
        <v>1</v>
      </c>
      <c r="D25" s="96">
        <f t="shared" si="0"/>
        <v>0.02452783909737552</v>
      </c>
      <c r="E25" s="96">
        <f t="shared" si="1"/>
        <v>0.3784051735555329</v>
      </c>
      <c r="F25" s="97">
        <v>15</v>
      </c>
      <c r="G25" s="95">
        <v>1</v>
      </c>
      <c r="H25" s="96">
        <f t="shared" si="2"/>
        <v>0.050075112669003496</v>
      </c>
      <c r="I25" s="96">
        <f t="shared" si="3"/>
        <v>0.78974593873151</v>
      </c>
      <c r="J25" s="97">
        <v>14</v>
      </c>
      <c r="K25" s="95">
        <v>0</v>
      </c>
      <c r="L25" s="96">
        <f t="shared" si="4"/>
        <v>0</v>
      </c>
      <c r="M25" s="96">
        <f t="shared" si="5"/>
        <v>0</v>
      </c>
      <c r="N25" s="97"/>
    </row>
    <row r="26" spans="1:14" ht="25.5">
      <c r="A26" s="137" t="s">
        <v>20</v>
      </c>
      <c r="B26" s="64" t="s">
        <v>151</v>
      </c>
      <c r="C26" s="95">
        <f t="shared" si="6"/>
        <v>6</v>
      </c>
      <c r="D26" s="96">
        <f t="shared" si="0"/>
        <v>0.14716703458425312</v>
      </c>
      <c r="E26" s="96">
        <f t="shared" si="1"/>
        <v>2.270431041333197</v>
      </c>
      <c r="F26" s="97">
        <v>12</v>
      </c>
      <c r="G26" s="95">
        <v>4</v>
      </c>
      <c r="H26" s="96">
        <f t="shared" si="2"/>
        <v>0.20030045067601399</v>
      </c>
      <c r="I26" s="96">
        <f t="shared" si="3"/>
        <v>3.15898375492604</v>
      </c>
      <c r="J26" s="97">
        <v>12</v>
      </c>
      <c r="K26" s="95">
        <v>2</v>
      </c>
      <c r="L26" s="96">
        <f t="shared" si="4"/>
        <v>0.09615384615384616</v>
      </c>
      <c r="M26" s="96">
        <f t="shared" si="5"/>
        <v>1.453023742407951</v>
      </c>
      <c r="N26" s="97">
        <v>14</v>
      </c>
    </row>
    <row r="27" spans="1:14" ht="25.5">
      <c r="A27" s="137" t="s">
        <v>21</v>
      </c>
      <c r="B27" s="64" t="s">
        <v>152</v>
      </c>
      <c r="C27" s="95">
        <f>G27+K27</f>
        <v>214</v>
      </c>
      <c r="D27" s="96">
        <f t="shared" si="0"/>
        <v>5.248957566838362</v>
      </c>
      <c r="E27" s="96">
        <f t="shared" si="1"/>
        <v>80.97870714088403</v>
      </c>
      <c r="F27" s="97">
        <v>5</v>
      </c>
      <c r="G27" s="95">
        <v>133</v>
      </c>
      <c r="H27" s="96">
        <f t="shared" si="2"/>
        <v>6.659989984977466</v>
      </c>
      <c r="I27" s="96">
        <f t="shared" si="3"/>
        <v>105.03620985129083</v>
      </c>
      <c r="J27" s="97">
        <v>4</v>
      </c>
      <c r="K27" s="95">
        <v>81</v>
      </c>
      <c r="L27" s="96">
        <f t="shared" si="4"/>
        <v>3.894230769230769</v>
      </c>
      <c r="M27" s="96">
        <f t="shared" si="5"/>
        <v>58.84746156752201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249</v>
      </c>
      <c r="D28" s="96">
        <f t="shared" si="0"/>
        <v>6.107431935246504</v>
      </c>
      <c r="E28" s="96">
        <f t="shared" si="1"/>
        <v>94.22288821532767</v>
      </c>
      <c r="F28" s="97">
        <v>3</v>
      </c>
      <c r="G28" s="95">
        <v>135</v>
      </c>
      <c r="H28" s="96">
        <f t="shared" si="2"/>
        <v>6.760140210315472</v>
      </c>
      <c r="I28" s="96">
        <f t="shared" si="3"/>
        <v>106.61570172875386</v>
      </c>
      <c r="J28" s="97">
        <v>3</v>
      </c>
      <c r="K28" s="95">
        <v>114</v>
      </c>
      <c r="L28" s="96">
        <f t="shared" si="4"/>
        <v>5.480769230769231</v>
      </c>
      <c r="M28" s="96">
        <f t="shared" si="5"/>
        <v>82.8223533172532</v>
      </c>
      <c r="N28" s="97">
        <v>4</v>
      </c>
    </row>
    <row r="29" spans="1:14" ht="12.75">
      <c r="A29" s="145" t="s">
        <v>25</v>
      </c>
      <c r="B29" s="146"/>
      <c r="C29" s="99">
        <f>SUM(C9:C28)</f>
        <v>4077</v>
      </c>
      <c r="D29" s="100">
        <f>SUM(D9:D28)</f>
        <v>100</v>
      </c>
      <c r="E29" s="99">
        <f t="shared" si="1"/>
        <v>1542.7578925859075</v>
      </c>
      <c r="F29" s="100"/>
      <c r="G29" s="99">
        <f>SUM(G9:G28)</f>
        <v>1997</v>
      </c>
      <c r="H29" s="100">
        <f>SUM(H9:H28)</f>
        <v>100</v>
      </c>
      <c r="I29" s="99">
        <f t="shared" si="3"/>
        <v>1577.1226396468257</v>
      </c>
      <c r="J29" s="100"/>
      <c r="K29" s="99">
        <f>SUM(K9:K28)</f>
        <v>2080</v>
      </c>
      <c r="L29" s="100">
        <f>SUM(L9:L28)</f>
        <v>99.99999999999999</v>
      </c>
      <c r="M29" s="99">
        <f t="shared" si="5"/>
        <v>1511.144692104269</v>
      </c>
      <c r="N29" s="100"/>
    </row>
    <row r="30" spans="2:14" ht="12.75">
      <c r="B30" s="102" t="s">
        <v>22</v>
      </c>
      <c r="C30" s="103">
        <f>G30+K30</f>
        <v>264267</v>
      </c>
      <c r="D30" s="103"/>
      <c r="E30" s="105"/>
      <c r="F30" s="104"/>
      <c r="G30" s="103">
        <v>126623</v>
      </c>
      <c r="H30" s="103"/>
      <c r="I30" s="105"/>
      <c r="J30" s="104"/>
      <c r="K30" s="103">
        <v>137644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46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26">G9+K9</f>
        <v>4</v>
      </c>
      <c r="D9" s="96">
        <f aca="true" t="shared" si="1" ref="D9:D28">SUM(C9/$C$29*100)</f>
        <v>0.4540295119182747</v>
      </c>
      <c r="E9" s="96">
        <f aca="true" t="shared" si="2" ref="E9:E29">SUM(C9/$C$30*100000)</f>
        <v>9.394522993095025</v>
      </c>
      <c r="F9" s="97">
        <v>11</v>
      </c>
      <c r="G9" s="95">
        <v>1</v>
      </c>
      <c r="H9" s="96">
        <f aca="true" t="shared" si="3" ref="H9:H28">SUM(G9/$G$29*100)</f>
        <v>0.22675736961451248</v>
      </c>
      <c r="I9" s="96">
        <f aca="true" t="shared" si="4" ref="I9:I29">SUM(G9/$G$30*100000)</f>
        <v>4.745408816969582</v>
      </c>
      <c r="J9" s="97">
        <v>11</v>
      </c>
      <c r="K9" s="95">
        <v>3</v>
      </c>
      <c r="L9" s="96">
        <f aca="true" t="shared" si="5" ref="L9:L28">SUM(K9/$K$29*100)</f>
        <v>0.6818181818181818</v>
      </c>
      <c r="M9" s="96">
        <f aca="true" t="shared" si="6" ref="M9:M29">SUM(K9/$K$30*100000)</f>
        <v>13.950244129272262</v>
      </c>
      <c r="N9" s="97">
        <v>11</v>
      </c>
    </row>
    <row r="10" spans="1:14" ht="25.5">
      <c r="A10" s="79" t="s">
        <v>5</v>
      </c>
      <c r="B10" s="64" t="s">
        <v>135</v>
      </c>
      <c r="C10" s="95">
        <f t="shared" si="0"/>
        <v>189</v>
      </c>
      <c r="D10" s="96">
        <f t="shared" si="1"/>
        <v>21.45289443813848</v>
      </c>
      <c r="E10" s="96">
        <f t="shared" si="2"/>
        <v>443.89121142373995</v>
      </c>
      <c r="F10" s="97">
        <v>2</v>
      </c>
      <c r="G10" s="95">
        <v>121</v>
      </c>
      <c r="H10" s="96">
        <f t="shared" si="3"/>
        <v>27.43764172335601</v>
      </c>
      <c r="I10" s="96">
        <f t="shared" si="4"/>
        <v>574.1944668533193</v>
      </c>
      <c r="J10" s="97">
        <v>2</v>
      </c>
      <c r="K10" s="95">
        <v>68</v>
      </c>
      <c r="L10" s="96">
        <f t="shared" si="5"/>
        <v>15.454545454545453</v>
      </c>
      <c r="M10" s="96">
        <f t="shared" si="6"/>
        <v>316.20553359683794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3</v>
      </c>
      <c r="D11" s="96">
        <f t="shared" si="1"/>
        <v>0.340522133938706</v>
      </c>
      <c r="E11" s="96">
        <f t="shared" si="2"/>
        <v>7.045892244821268</v>
      </c>
      <c r="F11" s="97">
        <v>12</v>
      </c>
      <c r="G11" s="95">
        <v>0</v>
      </c>
      <c r="H11" s="96">
        <f t="shared" si="3"/>
        <v>0</v>
      </c>
      <c r="I11" s="96">
        <f t="shared" si="4"/>
        <v>0</v>
      </c>
      <c r="J11" s="97"/>
      <c r="K11" s="95">
        <v>3</v>
      </c>
      <c r="L11" s="96">
        <f t="shared" si="5"/>
        <v>0.6818181818181818</v>
      </c>
      <c r="M11" s="96">
        <f t="shared" si="6"/>
        <v>13.950244129272262</v>
      </c>
      <c r="N11" s="97">
        <v>11</v>
      </c>
    </row>
    <row r="12" spans="1:14" ht="25.5">
      <c r="A12" s="79" t="s">
        <v>7</v>
      </c>
      <c r="B12" s="64" t="s">
        <v>137</v>
      </c>
      <c r="C12" s="95">
        <f t="shared" si="0"/>
        <v>72</v>
      </c>
      <c r="D12" s="96">
        <f t="shared" si="1"/>
        <v>8.172531214528945</v>
      </c>
      <c r="E12" s="96">
        <f t="shared" si="2"/>
        <v>169.10141387571045</v>
      </c>
      <c r="F12" s="97">
        <v>3</v>
      </c>
      <c r="G12" s="95">
        <v>31</v>
      </c>
      <c r="H12" s="96">
        <f t="shared" si="3"/>
        <v>7.029478458049887</v>
      </c>
      <c r="I12" s="96">
        <f t="shared" si="4"/>
        <v>147.10767332605704</v>
      </c>
      <c r="J12" s="97">
        <v>4</v>
      </c>
      <c r="K12" s="95">
        <v>41</v>
      </c>
      <c r="L12" s="96">
        <f t="shared" si="5"/>
        <v>9.318181818181818</v>
      </c>
      <c r="M12" s="96">
        <f t="shared" si="6"/>
        <v>190.65333643338758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32</v>
      </c>
      <c r="D13" s="96">
        <f t="shared" si="1"/>
        <v>3.6322360953461974</v>
      </c>
      <c r="E13" s="96">
        <f t="shared" si="2"/>
        <v>75.1561839447602</v>
      </c>
      <c r="F13" s="97">
        <v>7</v>
      </c>
      <c r="G13" s="95">
        <v>17</v>
      </c>
      <c r="H13" s="96">
        <f t="shared" si="3"/>
        <v>3.8548752834467117</v>
      </c>
      <c r="I13" s="96">
        <f t="shared" si="4"/>
        <v>80.6719498884829</v>
      </c>
      <c r="J13" s="97">
        <v>7</v>
      </c>
      <c r="K13" s="95">
        <v>15</v>
      </c>
      <c r="L13" s="96">
        <f t="shared" si="5"/>
        <v>3.4090909090909087</v>
      </c>
      <c r="M13" s="96">
        <f t="shared" si="6"/>
        <v>69.7512206463613</v>
      </c>
      <c r="N13" s="97">
        <v>7</v>
      </c>
    </row>
    <row r="14" spans="1:14" ht="25.5">
      <c r="A14" s="79" t="s">
        <v>9</v>
      </c>
      <c r="B14" s="64" t="s">
        <v>139</v>
      </c>
      <c r="C14" s="95">
        <f t="shared" si="0"/>
        <v>20</v>
      </c>
      <c r="D14" s="96">
        <f t="shared" si="1"/>
        <v>2.2701475595913734</v>
      </c>
      <c r="E14" s="96">
        <f t="shared" si="2"/>
        <v>46.972614965475124</v>
      </c>
      <c r="F14" s="97">
        <v>10</v>
      </c>
      <c r="G14" s="95">
        <v>12</v>
      </c>
      <c r="H14" s="96">
        <f t="shared" si="3"/>
        <v>2.7210884353741496</v>
      </c>
      <c r="I14" s="96">
        <f t="shared" si="4"/>
        <v>56.94490580363498</v>
      </c>
      <c r="J14" s="97">
        <v>9</v>
      </c>
      <c r="K14" s="95">
        <v>8</v>
      </c>
      <c r="L14" s="96">
        <f t="shared" si="5"/>
        <v>1.8181818181818181</v>
      </c>
      <c r="M14" s="96">
        <f t="shared" si="6"/>
        <v>37.2006510113927</v>
      </c>
      <c r="N14" s="97">
        <v>10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360</v>
      </c>
      <c r="D17" s="96">
        <f t="shared" si="1"/>
        <v>40.86265607264472</v>
      </c>
      <c r="E17" s="96">
        <f t="shared" si="2"/>
        <v>845.5070693785523</v>
      </c>
      <c r="F17" s="97">
        <v>1</v>
      </c>
      <c r="G17" s="95">
        <v>147</v>
      </c>
      <c r="H17" s="96">
        <f t="shared" si="3"/>
        <v>33.33333333333333</v>
      </c>
      <c r="I17" s="96">
        <f t="shared" si="4"/>
        <v>697.5750960945286</v>
      </c>
      <c r="J17" s="97">
        <v>1</v>
      </c>
      <c r="K17" s="95">
        <v>213</v>
      </c>
      <c r="L17" s="96">
        <f t="shared" si="5"/>
        <v>48.40909090909091</v>
      </c>
      <c r="M17" s="96">
        <f t="shared" si="6"/>
        <v>990.4673331783307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60</v>
      </c>
      <c r="D18" s="96">
        <f t="shared" si="1"/>
        <v>6.81044267877412</v>
      </c>
      <c r="E18" s="96">
        <f t="shared" si="2"/>
        <v>140.91784489642538</v>
      </c>
      <c r="F18" s="97">
        <v>4</v>
      </c>
      <c r="G18" s="95">
        <v>36</v>
      </c>
      <c r="H18" s="96">
        <f t="shared" si="3"/>
        <v>8.16326530612245</v>
      </c>
      <c r="I18" s="96">
        <f t="shared" si="4"/>
        <v>170.83471741090494</v>
      </c>
      <c r="J18" s="97">
        <v>3</v>
      </c>
      <c r="K18" s="95">
        <v>24</v>
      </c>
      <c r="L18" s="96">
        <f t="shared" si="5"/>
        <v>5.454545454545454</v>
      </c>
      <c r="M18" s="96">
        <f t="shared" si="6"/>
        <v>111.6019530341781</v>
      </c>
      <c r="N18" s="97">
        <v>4</v>
      </c>
    </row>
    <row r="19" spans="1:14" ht="25.5">
      <c r="A19" s="79" t="s">
        <v>13</v>
      </c>
      <c r="B19" s="64" t="s">
        <v>144</v>
      </c>
      <c r="C19" s="95">
        <f t="shared" si="0"/>
        <v>31</v>
      </c>
      <c r="D19" s="96">
        <f t="shared" si="1"/>
        <v>3.5187287173666286</v>
      </c>
      <c r="E19" s="96">
        <f t="shared" si="2"/>
        <v>72.80755319648645</v>
      </c>
      <c r="F19" s="97">
        <v>8</v>
      </c>
      <c r="G19" s="95">
        <v>15</v>
      </c>
      <c r="H19" s="96">
        <f t="shared" si="3"/>
        <v>3.4013605442176873</v>
      </c>
      <c r="I19" s="96">
        <f t="shared" si="4"/>
        <v>71.18113225454373</v>
      </c>
      <c r="J19" s="97">
        <v>8</v>
      </c>
      <c r="K19" s="95">
        <v>16</v>
      </c>
      <c r="L19" s="96">
        <f t="shared" si="5"/>
        <v>3.6363636363636362</v>
      </c>
      <c r="M19" s="96">
        <f t="shared" si="6"/>
        <v>74.4013020227854</v>
      </c>
      <c r="N19" s="97">
        <v>6</v>
      </c>
    </row>
    <row r="20" spans="1:14" ht="25.5">
      <c r="A20" s="79" t="s">
        <v>14</v>
      </c>
      <c r="B20" s="64" t="s">
        <v>145</v>
      </c>
      <c r="C20" s="95">
        <f t="shared" si="0"/>
        <v>1</v>
      </c>
      <c r="D20" s="96">
        <f t="shared" si="1"/>
        <v>0.11350737797956867</v>
      </c>
      <c r="E20" s="96">
        <f t="shared" si="2"/>
        <v>2.3486307482737563</v>
      </c>
      <c r="F20" s="97">
        <v>14</v>
      </c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1</v>
      </c>
      <c r="L20" s="96">
        <f t="shared" si="5"/>
        <v>0.22727272727272727</v>
      </c>
      <c r="M20" s="96">
        <f t="shared" si="6"/>
        <v>4.650081376424088</v>
      </c>
      <c r="N20" s="97">
        <v>13</v>
      </c>
    </row>
    <row r="21" spans="1:14" ht="25.5">
      <c r="A21" s="79" t="s">
        <v>15</v>
      </c>
      <c r="B21" s="64" t="s">
        <v>146</v>
      </c>
      <c r="C21" s="95">
        <f t="shared" si="0"/>
        <v>0</v>
      </c>
      <c r="D21" s="96">
        <f t="shared" si="1"/>
        <v>0</v>
      </c>
      <c r="E21" s="96">
        <f t="shared" si="2"/>
        <v>0</v>
      </c>
      <c r="F21" s="97"/>
      <c r="G21" s="95">
        <v>0</v>
      </c>
      <c r="H21" s="96">
        <f t="shared" si="3"/>
        <v>0</v>
      </c>
      <c r="I21" s="96">
        <f t="shared" si="4"/>
        <v>0</v>
      </c>
      <c r="J21" s="97"/>
      <c r="K21" s="95">
        <v>0</v>
      </c>
      <c r="L21" s="96">
        <f t="shared" si="5"/>
        <v>0</v>
      </c>
      <c r="M21" s="96">
        <f t="shared" si="6"/>
        <v>0</v>
      </c>
      <c r="N21" s="97"/>
    </row>
    <row r="22" spans="1:14" ht="25.5">
      <c r="A22" s="79" t="s">
        <v>16</v>
      </c>
      <c r="B22" s="64" t="s">
        <v>147</v>
      </c>
      <c r="C22" s="95">
        <f t="shared" si="0"/>
        <v>22</v>
      </c>
      <c r="D22" s="96">
        <f t="shared" si="1"/>
        <v>2.4971623155505105</v>
      </c>
      <c r="E22" s="96">
        <f t="shared" si="2"/>
        <v>51.66987646202264</v>
      </c>
      <c r="F22" s="97">
        <v>9</v>
      </c>
      <c r="G22" s="95">
        <v>10</v>
      </c>
      <c r="H22" s="96">
        <f t="shared" si="3"/>
        <v>2.2675736961451247</v>
      </c>
      <c r="I22" s="96">
        <f t="shared" si="4"/>
        <v>47.45408816969582</v>
      </c>
      <c r="J22" s="97">
        <v>10</v>
      </c>
      <c r="K22" s="95">
        <v>12</v>
      </c>
      <c r="L22" s="96">
        <f t="shared" si="5"/>
        <v>2.727272727272727</v>
      </c>
      <c r="M22" s="96">
        <f t="shared" si="6"/>
        <v>55.80097651708905</v>
      </c>
      <c r="N22" s="97">
        <v>8</v>
      </c>
    </row>
    <row r="23" spans="1:14" ht="25.5">
      <c r="A23" s="79" t="s">
        <v>17</v>
      </c>
      <c r="B23" s="64" t="s">
        <v>148</v>
      </c>
      <c r="C23" s="95">
        <f t="shared" si="0"/>
        <v>1</v>
      </c>
      <c r="D23" s="96">
        <f t="shared" si="1"/>
        <v>0.11350737797956867</v>
      </c>
      <c r="E23" s="96">
        <f t="shared" si="2"/>
        <v>2.3486307482737563</v>
      </c>
      <c r="F23" s="97">
        <v>14</v>
      </c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1</v>
      </c>
      <c r="L23" s="96">
        <f t="shared" si="5"/>
        <v>0.22727272727272727</v>
      </c>
      <c r="M23" s="96">
        <f t="shared" si="6"/>
        <v>4.650081376424088</v>
      </c>
      <c r="N23" s="97">
        <v>13</v>
      </c>
    </row>
    <row r="24" spans="1:14" ht="25.5">
      <c r="A24" s="79" t="s">
        <v>18</v>
      </c>
      <c r="B24" s="64" t="s">
        <v>149</v>
      </c>
      <c r="C24" s="95">
        <f t="shared" si="0"/>
        <v>1</v>
      </c>
      <c r="D24" s="96">
        <f t="shared" si="1"/>
        <v>0.11350737797956867</v>
      </c>
      <c r="E24" s="96">
        <f t="shared" si="2"/>
        <v>2.3486307482737563</v>
      </c>
      <c r="F24" s="97">
        <v>14</v>
      </c>
      <c r="G24" s="95">
        <v>1</v>
      </c>
      <c r="H24" s="96">
        <f t="shared" si="3"/>
        <v>0.22675736961451248</v>
      </c>
      <c r="I24" s="96">
        <f t="shared" si="4"/>
        <v>4.745408816969582</v>
      </c>
      <c r="J24" s="97">
        <v>11</v>
      </c>
      <c r="K24" s="95">
        <v>0</v>
      </c>
      <c r="L24" s="96">
        <f t="shared" si="5"/>
        <v>0</v>
      </c>
      <c r="M24" s="96">
        <f t="shared" si="6"/>
        <v>0</v>
      </c>
      <c r="N24" s="97"/>
    </row>
    <row r="25" spans="1:14" ht="25.5">
      <c r="A25" s="79" t="s">
        <v>19</v>
      </c>
      <c r="B25" s="64" t="s">
        <v>150</v>
      </c>
      <c r="C25" s="95">
        <f t="shared" si="0"/>
        <v>2</v>
      </c>
      <c r="D25" s="96">
        <f t="shared" si="1"/>
        <v>0.22701475595913734</v>
      </c>
      <c r="E25" s="96">
        <f t="shared" si="2"/>
        <v>4.697261496547513</v>
      </c>
      <c r="F25" s="97">
        <v>13</v>
      </c>
      <c r="G25" s="95">
        <v>0</v>
      </c>
      <c r="H25" s="96">
        <f t="shared" si="3"/>
        <v>0</v>
      </c>
      <c r="I25" s="96">
        <f t="shared" si="4"/>
        <v>0</v>
      </c>
      <c r="J25" s="97"/>
      <c r="K25" s="95">
        <v>2</v>
      </c>
      <c r="L25" s="96">
        <f t="shared" si="5"/>
        <v>0.45454545454545453</v>
      </c>
      <c r="M25" s="96">
        <f t="shared" si="6"/>
        <v>9.300162752848175</v>
      </c>
      <c r="N25" s="97">
        <v>12</v>
      </c>
    </row>
    <row r="26" spans="1:14" ht="25.5">
      <c r="A26" s="79" t="s">
        <v>20</v>
      </c>
      <c r="B26" s="64" t="s">
        <v>151</v>
      </c>
      <c r="C26" s="95">
        <f t="shared" si="0"/>
        <v>3</v>
      </c>
      <c r="D26" s="96">
        <f t="shared" si="1"/>
        <v>0.340522133938706</v>
      </c>
      <c r="E26" s="96">
        <f t="shared" si="2"/>
        <v>7.045892244821268</v>
      </c>
      <c r="F26" s="97">
        <v>12</v>
      </c>
      <c r="G26" s="95">
        <v>1</v>
      </c>
      <c r="H26" s="96">
        <f t="shared" si="3"/>
        <v>0.22675736961451248</v>
      </c>
      <c r="I26" s="96">
        <f t="shared" si="4"/>
        <v>4.745408816969582</v>
      </c>
      <c r="J26" s="97">
        <v>11</v>
      </c>
      <c r="K26" s="95">
        <v>2</v>
      </c>
      <c r="L26" s="96">
        <f t="shared" si="5"/>
        <v>0.45454545454545453</v>
      </c>
      <c r="M26" s="96">
        <f t="shared" si="6"/>
        <v>9.300162752848175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35</v>
      </c>
      <c r="D27" s="96">
        <f t="shared" si="1"/>
        <v>3.9727582292849033</v>
      </c>
      <c r="E27" s="96">
        <f t="shared" si="2"/>
        <v>82.20207618958148</v>
      </c>
      <c r="F27" s="97">
        <v>6</v>
      </c>
      <c r="G27" s="95">
        <v>25</v>
      </c>
      <c r="H27" s="96">
        <f t="shared" si="3"/>
        <v>5.6689342403628125</v>
      </c>
      <c r="I27" s="96">
        <f t="shared" si="4"/>
        <v>118.63522042423955</v>
      </c>
      <c r="J27" s="97">
        <v>5</v>
      </c>
      <c r="K27" s="95">
        <v>10</v>
      </c>
      <c r="L27" s="96">
        <f t="shared" si="5"/>
        <v>2.272727272727273</v>
      </c>
      <c r="M27" s="96">
        <f t="shared" si="6"/>
        <v>46.500813764240874</v>
      </c>
      <c r="N27" s="97">
        <v>9</v>
      </c>
    </row>
    <row r="28" spans="1:14" ht="25.5">
      <c r="A28" s="78" t="s">
        <v>49</v>
      </c>
      <c r="B28" s="64" t="s">
        <v>153</v>
      </c>
      <c r="C28" s="95">
        <f>G28+K28</f>
        <v>45</v>
      </c>
      <c r="D28" s="96">
        <f t="shared" si="1"/>
        <v>5.10783200908059</v>
      </c>
      <c r="E28" s="96">
        <f t="shared" si="2"/>
        <v>105.68838367231903</v>
      </c>
      <c r="F28" s="97">
        <v>5</v>
      </c>
      <c r="G28" s="95">
        <v>24</v>
      </c>
      <c r="H28" s="96">
        <f t="shared" si="3"/>
        <v>5.442176870748299</v>
      </c>
      <c r="I28" s="96">
        <f t="shared" si="4"/>
        <v>113.88981160726996</v>
      </c>
      <c r="J28" s="97">
        <v>6</v>
      </c>
      <c r="K28" s="95">
        <v>21</v>
      </c>
      <c r="L28" s="96">
        <f t="shared" si="5"/>
        <v>4.772727272727273</v>
      </c>
      <c r="M28" s="96">
        <f t="shared" si="6"/>
        <v>97.65170890490583</v>
      </c>
      <c r="N28" s="97">
        <v>5</v>
      </c>
    </row>
    <row r="29" spans="1:14" ht="12.75">
      <c r="A29" s="101" t="s">
        <v>25</v>
      </c>
      <c r="B29" s="98"/>
      <c r="C29" s="99">
        <f>SUM(C9:C28)</f>
        <v>881</v>
      </c>
      <c r="D29" s="100">
        <f>C29/C$29*100</f>
        <v>100</v>
      </c>
      <c r="E29" s="99">
        <f t="shared" si="2"/>
        <v>2069.1436892291795</v>
      </c>
      <c r="F29" s="100"/>
      <c r="G29" s="99">
        <f>SUM(G9:G28)</f>
        <v>441</v>
      </c>
      <c r="H29" s="100">
        <f>SUM(H9:H28)</f>
        <v>100</v>
      </c>
      <c r="I29" s="99">
        <f t="shared" si="4"/>
        <v>2092.7252882835855</v>
      </c>
      <c r="J29" s="100"/>
      <c r="K29" s="99">
        <f>SUM(K9:K28)</f>
        <v>440</v>
      </c>
      <c r="L29" s="100">
        <f>SUM(L9:L28)</f>
        <v>100.00000000000003</v>
      </c>
      <c r="M29" s="99">
        <f t="shared" si="6"/>
        <v>2046.0358056265986</v>
      </c>
      <c r="N29" s="100"/>
    </row>
    <row r="30" spans="2:14" ht="12.75">
      <c r="B30" s="102" t="s">
        <v>42</v>
      </c>
      <c r="C30" s="103">
        <f>G30+K30</f>
        <v>42578</v>
      </c>
      <c r="D30" s="103"/>
      <c r="E30" s="105"/>
      <c r="F30" s="104"/>
      <c r="G30" s="103">
        <v>21073</v>
      </c>
      <c r="H30" s="103"/>
      <c r="I30" s="105"/>
      <c r="J30" s="104"/>
      <c r="K30" s="103">
        <v>21505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5" width="9.140625" style="114" customWidth="1"/>
    <col min="16" max="17" width="9.140625" style="118" customWidth="1"/>
    <col min="18" max="16384" width="9.140625" style="114" customWidth="1"/>
  </cols>
  <sheetData>
    <row r="1" spans="1:14" ht="12.75">
      <c r="A1" s="75" t="s">
        <v>33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7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  <c r="P2" s="147"/>
      <c r="Q2" s="147"/>
    </row>
    <row r="3" spans="1:17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  <c r="P3" s="147"/>
      <c r="Q3" s="147"/>
    </row>
    <row r="4" spans="1:17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  <c r="P4" s="147"/>
      <c r="Q4" s="147"/>
    </row>
    <row r="5" spans="1:17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  <c r="P5" s="147"/>
      <c r="Q5" s="147"/>
    </row>
    <row r="6" spans="1:17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  <c r="P6" s="147"/>
      <c r="Q6" s="147"/>
    </row>
    <row r="7" spans="1:17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  <c r="P7" s="147"/>
      <c r="Q7" s="147"/>
    </row>
    <row r="8" spans="1:17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P8" s="147"/>
      <c r="Q8" s="147"/>
    </row>
    <row r="9" spans="1:14" ht="25.5">
      <c r="A9" s="79" t="s">
        <v>4</v>
      </c>
      <c r="B9" s="64" t="s">
        <v>134</v>
      </c>
      <c r="C9" s="95">
        <f>G9+K9</f>
        <v>1</v>
      </c>
      <c r="D9" s="96">
        <f aca="true" t="shared" si="0" ref="D9:D28">SUM(C9/$C$29*100)</f>
        <v>0.08291873963515754</v>
      </c>
      <c r="E9" s="96">
        <f aca="true" t="shared" si="1" ref="E9:E29">SUM(C9/$C$30*100000)</f>
        <v>1.4432096983691731</v>
      </c>
      <c r="F9" s="97">
        <v>13</v>
      </c>
      <c r="G9" s="95">
        <v>1</v>
      </c>
      <c r="H9" s="96">
        <f aca="true" t="shared" si="2" ref="H9:H28">SUM(G9/$G$29*100)</f>
        <v>0.1669449081803005</v>
      </c>
      <c r="I9" s="96">
        <f aca="true" t="shared" si="3" ref="I9:I29">SUM(G9/$G$30*100000)</f>
        <v>2.9800929789009416</v>
      </c>
      <c r="J9" s="97">
        <v>12</v>
      </c>
      <c r="K9" s="95">
        <v>0</v>
      </c>
      <c r="L9" s="96">
        <f aca="true" t="shared" si="4" ref="L9:L28">SUM(K9/$K$29*100)</f>
        <v>0</v>
      </c>
      <c r="M9" s="96">
        <f aca="true" t="shared" si="5" ref="M9:M29">SUM(K9/$K$30*100000)</f>
        <v>0</v>
      </c>
      <c r="N9" s="97"/>
    </row>
    <row r="10" spans="1:14" ht="25.5">
      <c r="A10" s="79" t="s">
        <v>5</v>
      </c>
      <c r="B10" s="64" t="s">
        <v>135</v>
      </c>
      <c r="C10" s="95">
        <f aca="true" t="shared" si="6" ref="C10:C28">G10+K10</f>
        <v>256</v>
      </c>
      <c r="D10" s="96">
        <f t="shared" si="0"/>
        <v>21.22719734660033</v>
      </c>
      <c r="E10" s="96">
        <f t="shared" si="1"/>
        <v>369.4616827825083</v>
      </c>
      <c r="F10" s="97">
        <v>2</v>
      </c>
      <c r="G10" s="95">
        <v>148</v>
      </c>
      <c r="H10" s="96">
        <f t="shared" si="2"/>
        <v>24.707846410684475</v>
      </c>
      <c r="I10" s="96">
        <f t="shared" si="3"/>
        <v>441.05376087733936</v>
      </c>
      <c r="J10" s="97">
        <v>2</v>
      </c>
      <c r="K10" s="95">
        <v>108</v>
      </c>
      <c r="L10" s="96">
        <f t="shared" si="4"/>
        <v>17.792421746293247</v>
      </c>
      <c r="M10" s="96">
        <f t="shared" si="5"/>
        <v>302.23316729165504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6"/>
        <v>3</v>
      </c>
      <c r="D11" s="96">
        <f t="shared" si="0"/>
        <v>0.24875621890547264</v>
      </c>
      <c r="E11" s="96">
        <f t="shared" si="1"/>
        <v>4.329629095107519</v>
      </c>
      <c r="F11" s="97">
        <v>11</v>
      </c>
      <c r="G11" s="95">
        <v>2</v>
      </c>
      <c r="H11" s="96">
        <f t="shared" si="2"/>
        <v>0.333889816360601</v>
      </c>
      <c r="I11" s="96">
        <f t="shared" si="3"/>
        <v>5.960185957801883</v>
      </c>
      <c r="J11" s="97">
        <v>11</v>
      </c>
      <c r="K11" s="95">
        <v>1</v>
      </c>
      <c r="L11" s="96">
        <f t="shared" si="4"/>
        <v>0.16474464579901155</v>
      </c>
      <c r="M11" s="96">
        <f t="shared" si="5"/>
        <v>2.7984552527005095</v>
      </c>
      <c r="N11" s="97">
        <v>11</v>
      </c>
    </row>
    <row r="12" spans="1:14" ht="25.5">
      <c r="A12" s="79" t="s">
        <v>7</v>
      </c>
      <c r="B12" s="64" t="s">
        <v>137</v>
      </c>
      <c r="C12" s="95">
        <f t="shared" si="6"/>
        <v>99</v>
      </c>
      <c r="D12" s="96">
        <f t="shared" si="0"/>
        <v>8.208955223880597</v>
      </c>
      <c r="E12" s="96">
        <f t="shared" si="1"/>
        <v>142.87776013854813</v>
      </c>
      <c r="F12" s="97">
        <v>3</v>
      </c>
      <c r="G12" s="95">
        <v>41</v>
      </c>
      <c r="H12" s="96">
        <f t="shared" si="2"/>
        <v>6.844741235392321</v>
      </c>
      <c r="I12" s="96">
        <f t="shared" si="3"/>
        <v>122.1838121349386</v>
      </c>
      <c r="J12" s="97">
        <v>4</v>
      </c>
      <c r="K12" s="95">
        <v>58</v>
      </c>
      <c r="L12" s="96">
        <f t="shared" si="4"/>
        <v>9.555189456342669</v>
      </c>
      <c r="M12" s="96">
        <f t="shared" si="5"/>
        <v>162.31040465662954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6"/>
        <v>24</v>
      </c>
      <c r="D13" s="96">
        <f t="shared" si="0"/>
        <v>1.9900497512437811</v>
      </c>
      <c r="E13" s="96">
        <f t="shared" si="1"/>
        <v>34.63703276086015</v>
      </c>
      <c r="F13" s="97">
        <v>8</v>
      </c>
      <c r="G13" s="95">
        <v>16</v>
      </c>
      <c r="H13" s="96">
        <f t="shared" si="2"/>
        <v>2.671118530884808</v>
      </c>
      <c r="I13" s="96">
        <f t="shared" si="3"/>
        <v>47.681487662415066</v>
      </c>
      <c r="J13" s="97">
        <v>8</v>
      </c>
      <c r="K13" s="95">
        <v>8</v>
      </c>
      <c r="L13" s="96">
        <f t="shared" si="4"/>
        <v>1.3179571663920924</v>
      </c>
      <c r="M13" s="96">
        <f t="shared" si="5"/>
        <v>22.387642021604076</v>
      </c>
      <c r="N13" s="97">
        <v>10</v>
      </c>
    </row>
    <row r="14" spans="1:14" ht="25.5">
      <c r="A14" s="79" t="s">
        <v>9</v>
      </c>
      <c r="B14" s="64" t="s">
        <v>139</v>
      </c>
      <c r="C14" s="95">
        <f t="shared" si="6"/>
        <v>21</v>
      </c>
      <c r="D14" s="96">
        <f t="shared" si="0"/>
        <v>1.7412935323383085</v>
      </c>
      <c r="E14" s="96">
        <f t="shared" si="1"/>
        <v>30.30740366575263</v>
      </c>
      <c r="F14" s="97">
        <v>9</v>
      </c>
      <c r="G14" s="95">
        <v>11</v>
      </c>
      <c r="H14" s="96">
        <f t="shared" si="2"/>
        <v>1.8363939899833055</v>
      </c>
      <c r="I14" s="96">
        <f t="shared" si="3"/>
        <v>32.78102276791036</v>
      </c>
      <c r="J14" s="97">
        <v>9</v>
      </c>
      <c r="K14" s="95">
        <v>10</v>
      </c>
      <c r="L14" s="96">
        <f t="shared" si="4"/>
        <v>1.6474464579901154</v>
      </c>
      <c r="M14" s="96">
        <f t="shared" si="5"/>
        <v>27.984552527005096</v>
      </c>
      <c r="N14" s="97">
        <v>9</v>
      </c>
    </row>
    <row r="15" spans="1:14" ht="25.5">
      <c r="A15" s="79" t="s">
        <v>26</v>
      </c>
      <c r="B15" s="64" t="s">
        <v>140</v>
      </c>
      <c r="C15" s="95">
        <f t="shared" si="6"/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6"/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4" ht="25.5">
      <c r="A17" s="79" t="s">
        <v>11</v>
      </c>
      <c r="B17" s="64" t="s">
        <v>142</v>
      </c>
      <c r="C17" s="95">
        <f t="shared" si="6"/>
        <v>549</v>
      </c>
      <c r="D17" s="96">
        <f t="shared" si="0"/>
        <v>45.52238805970149</v>
      </c>
      <c r="E17" s="96">
        <f t="shared" si="1"/>
        <v>792.322124404676</v>
      </c>
      <c r="F17" s="97">
        <v>1</v>
      </c>
      <c r="G17" s="95">
        <v>244</v>
      </c>
      <c r="H17" s="96">
        <f t="shared" si="2"/>
        <v>40.73455759599332</v>
      </c>
      <c r="I17" s="96">
        <f t="shared" si="3"/>
        <v>727.1426868518298</v>
      </c>
      <c r="J17" s="97">
        <v>1</v>
      </c>
      <c r="K17" s="95">
        <v>305</v>
      </c>
      <c r="L17" s="96">
        <f t="shared" si="4"/>
        <v>50.24711696869851</v>
      </c>
      <c r="M17" s="96">
        <f t="shared" si="5"/>
        <v>853.5288520736553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6"/>
        <v>33</v>
      </c>
      <c r="D18" s="96">
        <f t="shared" si="0"/>
        <v>2.736318407960199</v>
      </c>
      <c r="E18" s="96">
        <f t="shared" si="1"/>
        <v>47.625920046182706</v>
      </c>
      <c r="F18" s="97">
        <v>7</v>
      </c>
      <c r="G18" s="95">
        <v>21</v>
      </c>
      <c r="H18" s="96">
        <f t="shared" si="2"/>
        <v>3.5058430717863103</v>
      </c>
      <c r="I18" s="96">
        <f t="shared" si="3"/>
        <v>62.581952556919774</v>
      </c>
      <c r="J18" s="97">
        <v>7</v>
      </c>
      <c r="K18" s="95">
        <v>12</v>
      </c>
      <c r="L18" s="96">
        <f t="shared" si="4"/>
        <v>1.9769357495881383</v>
      </c>
      <c r="M18" s="96">
        <f t="shared" si="5"/>
        <v>33.58146303240611</v>
      </c>
      <c r="N18" s="97">
        <v>7</v>
      </c>
    </row>
    <row r="19" spans="1:14" ht="25.5">
      <c r="A19" s="79" t="s">
        <v>13</v>
      </c>
      <c r="B19" s="64" t="s">
        <v>144</v>
      </c>
      <c r="C19" s="95">
        <f t="shared" si="6"/>
        <v>53</v>
      </c>
      <c r="D19" s="96">
        <f t="shared" si="0"/>
        <v>4.39469320066335</v>
      </c>
      <c r="E19" s="96">
        <f t="shared" si="1"/>
        <v>76.49011401356617</v>
      </c>
      <c r="F19" s="97">
        <v>6</v>
      </c>
      <c r="G19" s="95">
        <v>33</v>
      </c>
      <c r="H19" s="96">
        <f t="shared" si="2"/>
        <v>5.509181969949917</v>
      </c>
      <c r="I19" s="96">
        <f t="shared" si="3"/>
        <v>98.34306830373107</v>
      </c>
      <c r="J19" s="97">
        <v>5</v>
      </c>
      <c r="K19" s="95">
        <v>20</v>
      </c>
      <c r="L19" s="96">
        <f t="shared" si="4"/>
        <v>3.2948929159802307</v>
      </c>
      <c r="M19" s="96">
        <f t="shared" si="5"/>
        <v>55.96910505401019</v>
      </c>
      <c r="N19" s="97">
        <v>6</v>
      </c>
    </row>
    <row r="20" spans="1:14" ht="25.5">
      <c r="A20" s="79" t="s">
        <v>14</v>
      </c>
      <c r="B20" s="64" t="s">
        <v>145</v>
      </c>
      <c r="C20" s="95">
        <f t="shared" si="6"/>
        <v>0</v>
      </c>
      <c r="D20" s="96">
        <f t="shared" si="0"/>
        <v>0</v>
      </c>
      <c r="E20" s="96">
        <f t="shared" si="1"/>
        <v>0</v>
      </c>
      <c r="F20" s="97"/>
      <c r="G20" s="95">
        <v>0</v>
      </c>
      <c r="H20" s="96">
        <f t="shared" si="2"/>
        <v>0</v>
      </c>
      <c r="I20" s="96">
        <f t="shared" si="3"/>
        <v>0</v>
      </c>
      <c r="J20" s="97"/>
      <c r="K20" s="95">
        <v>0</v>
      </c>
      <c r="L20" s="96">
        <f t="shared" si="4"/>
        <v>0</v>
      </c>
      <c r="M20" s="96">
        <f t="shared" si="5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6"/>
        <v>1</v>
      </c>
      <c r="D21" s="96">
        <f t="shared" si="0"/>
        <v>0.08291873963515754</v>
      </c>
      <c r="E21" s="96">
        <f t="shared" si="1"/>
        <v>1.4432096983691731</v>
      </c>
      <c r="F21" s="97">
        <v>13</v>
      </c>
      <c r="G21" s="95">
        <v>0</v>
      </c>
      <c r="H21" s="96">
        <f t="shared" si="2"/>
        <v>0</v>
      </c>
      <c r="I21" s="96">
        <f t="shared" si="3"/>
        <v>0</v>
      </c>
      <c r="J21" s="97"/>
      <c r="K21" s="95">
        <v>1</v>
      </c>
      <c r="L21" s="96">
        <f t="shared" si="4"/>
        <v>0.16474464579901155</v>
      </c>
      <c r="M21" s="96">
        <f t="shared" si="5"/>
        <v>2.7984552527005095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6"/>
        <v>16</v>
      </c>
      <c r="D22" s="96">
        <f t="shared" si="0"/>
        <v>1.3266998341625207</v>
      </c>
      <c r="E22" s="96">
        <f t="shared" si="1"/>
        <v>23.09135517390677</v>
      </c>
      <c r="F22" s="97">
        <v>10</v>
      </c>
      <c r="G22" s="95">
        <v>5</v>
      </c>
      <c r="H22" s="96">
        <f t="shared" si="2"/>
        <v>0.8347245409015025</v>
      </c>
      <c r="I22" s="96">
        <f t="shared" si="3"/>
        <v>14.900464894504708</v>
      </c>
      <c r="J22" s="97">
        <v>10</v>
      </c>
      <c r="K22" s="95">
        <v>11</v>
      </c>
      <c r="L22" s="96">
        <f t="shared" si="4"/>
        <v>1.8121911037891267</v>
      </c>
      <c r="M22" s="96">
        <f t="shared" si="5"/>
        <v>30.7830077797056</v>
      </c>
      <c r="N22" s="97">
        <v>8</v>
      </c>
    </row>
    <row r="23" spans="1:14" ht="25.5">
      <c r="A23" s="79" t="s">
        <v>17</v>
      </c>
      <c r="B23" s="64" t="s">
        <v>148</v>
      </c>
      <c r="C23" s="95">
        <f t="shared" si="6"/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6"/>
        <v>3</v>
      </c>
      <c r="D24" s="96">
        <f t="shared" si="0"/>
        <v>0.24875621890547264</v>
      </c>
      <c r="E24" s="96">
        <f t="shared" si="1"/>
        <v>4.329629095107519</v>
      </c>
      <c r="F24" s="97">
        <v>11</v>
      </c>
      <c r="G24" s="95">
        <v>2</v>
      </c>
      <c r="H24" s="96">
        <f t="shared" si="2"/>
        <v>0.333889816360601</v>
      </c>
      <c r="I24" s="96">
        <f t="shared" si="3"/>
        <v>5.960185957801883</v>
      </c>
      <c r="J24" s="97">
        <v>11</v>
      </c>
      <c r="K24" s="95">
        <v>1</v>
      </c>
      <c r="L24" s="96">
        <f t="shared" si="4"/>
        <v>0.16474464579901155</v>
      </c>
      <c r="M24" s="96">
        <f t="shared" si="5"/>
        <v>2.7984552527005095</v>
      </c>
      <c r="N24" s="97">
        <v>11</v>
      </c>
    </row>
    <row r="25" spans="1:14" ht="25.5">
      <c r="A25" s="79" t="s">
        <v>19</v>
      </c>
      <c r="B25" s="64" t="s">
        <v>150</v>
      </c>
      <c r="C25" s="95">
        <f t="shared" si="6"/>
        <v>1</v>
      </c>
      <c r="D25" s="96">
        <f t="shared" si="0"/>
        <v>0.08291873963515754</v>
      </c>
      <c r="E25" s="96">
        <f t="shared" si="1"/>
        <v>1.4432096983691731</v>
      </c>
      <c r="F25" s="97">
        <v>13</v>
      </c>
      <c r="G25" s="95">
        <v>0</v>
      </c>
      <c r="H25" s="96">
        <f t="shared" si="2"/>
        <v>0</v>
      </c>
      <c r="I25" s="96">
        <f t="shared" si="3"/>
        <v>0</v>
      </c>
      <c r="J25" s="97"/>
      <c r="K25" s="95">
        <v>1</v>
      </c>
      <c r="L25" s="96">
        <f t="shared" si="4"/>
        <v>0.16474464579901155</v>
      </c>
      <c r="M25" s="96">
        <f t="shared" si="5"/>
        <v>2.7984552527005095</v>
      </c>
      <c r="N25" s="97">
        <v>11</v>
      </c>
    </row>
    <row r="26" spans="1:14" ht="25.5">
      <c r="A26" s="79" t="s">
        <v>20</v>
      </c>
      <c r="B26" s="64" t="s">
        <v>151</v>
      </c>
      <c r="C26" s="95">
        <f t="shared" si="6"/>
        <v>2</v>
      </c>
      <c r="D26" s="96">
        <f t="shared" si="0"/>
        <v>0.16583747927031509</v>
      </c>
      <c r="E26" s="96">
        <f t="shared" si="1"/>
        <v>2.8864193967383462</v>
      </c>
      <c r="F26" s="97">
        <v>12</v>
      </c>
      <c r="G26" s="95">
        <v>2</v>
      </c>
      <c r="H26" s="96">
        <f t="shared" si="2"/>
        <v>0.333889816360601</v>
      </c>
      <c r="I26" s="96">
        <f t="shared" si="3"/>
        <v>5.960185957801883</v>
      </c>
      <c r="J26" s="97">
        <v>11</v>
      </c>
      <c r="K26" s="95">
        <v>0</v>
      </c>
      <c r="L26" s="96">
        <f t="shared" si="4"/>
        <v>0</v>
      </c>
      <c r="M26" s="96">
        <f t="shared" si="5"/>
        <v>0</v>
      </c>
      <c r="N26" s="97"/>
    </row>
    <row r="27" spans="1:14" ht="25.5">
      <c r="A27" s="79" t="s">
        <v>21</v>
      </c>
      <c r="B27" s="64" t="s">
        <v>152</v>
      </c>
      <c r="C27" s="95">
        <f t="shared" si="6"/>
        <v>71</v>
      </c>
      <c r="D27" s="96">
        <f t="shared" si="0"/>
        <v>5.887230514096186</v>
      </c>
      <c r="E27" s="96">
        <f t="shared" si="1"/>
        <v>102.46788858421128</v>
      </c>
      <c r="F27" s="97">
        <v>5</v>
      </c>
      <c r="G27" s="95">
        <v>42</v>
      </c>
      <c r="H27" s="96">
        <f t="shared" si="2"/>
        <v>7.0116861435726205</v>
      </c>
      <c r="I27" s="96">
        <f t="shared" si="3"/>
        <v>125.16390511383955</v>
      </c>
      <c r="J27" s="97">
        <v>3</v>
      </c>
      <c r="K27" s="95">
        <v>29</v>
      </c>
      <c r="L27" s="96">
        <f t="shared" si="4"/>
        <v>4.7775947281713345</v>
      </c>
      <c r="M27" s="96">
        <f t="shared" si="5"/>
        <v>81.15520232831477</v>
      </c>
      <c r="N27" s="97">
        <v>5</v>
      </c>
    </row>
    <row r="28" spans="1:14" ht="25.5">
      <c r="A28" s="78" t="s">
        <v>49</v>
      </c>
      <c r="B28" s="64" t="s">
        <v>153</v>
      </c>
      <c r="C28" s="95">
        <f t="shared" si="6"/>
        <v>73</v>
      </c>
      <c r="D28" s="96">
        <f t="shared" si="0"/>
        <v>6.053067993366501</v>
      </c>
      <c r="E28" s="96">
        <f t="shared" si="1"/>
        <v>105.35430798094964</v>
      </c>
      <c r="F28" s="97">
        <v>4</v>
      </c>
      <c r="G28" s="95">
        <v>31</v>
      </c>
      <c r="H28" s="96">
        <f t="shared" si="2"/>
        <v>5.175292153589315</v>
      </c>
      <c r="I28" s="96">
        <f t="shared" si="3"/>
        <v>92.38288234592919</v>
      </c>
      <c r="J28" s="97">
        <v>6</v>
      </c>
      <c r="K28" s="95">
        <v>42</v>
      </c>
      <c r="L28" s="96">
        <f t="shared" si="4"/>
        <v>6.919275123558484</v>
      </c>
      <c r="M28" s="96">
        <f t="shared" si="5"/>
        <v>117.53512061342138</v>
      </c>
      <c r="N28" s="97">
        <v>4</v>
      </c>
    </row>
    <row r="29" spans="1:14" ht="12.75">
      <c r="A29" s="101" t="s">
        <v>25</v>
      </c>
      <c r="B29" s="98"/>
      <c r="C29" s="99">
        <f>SUM(C9:C28)</f>
        <v>1206</v>
      </c>
      <c r="D29" s="100">
        <f>SUM(D9:D28)</f>
        <v>100.00000000000001</v>
      </c>
      <c r="E29" s="99">
        <f t="shared" si="1"/>
        <v>1740.5108962332226</v>
      </c>
      <c r="F29" s="100"/>
      <c r="G29" s="99">
        <f>SUM(G9:G28)</f>
        <v>599</v>
      </c>
      <c r="H29" s="100">
        <f>SUM(H9:H28)</f>
        <v>100</v>
      </c>
      <c r="I29" s="99">
        <f t="shared" si="3"/>
        <v>1785.075694361664</v>
      </c>
      <c r="J29" s="100"/>
      <c r="K29" s="99">
        <f>SUM(K9:K28)</f>
        <v>607</v>
      </c>
      <c r="L29" s="100">
        <f>SUM(L9:L28)</f>
        <v>100.00000000000001</v>
      </c>
      <c r="M29" s="99">
        <f t="shared" si="5"/>
        <v>1698.662338389209</v>
      </c>
      <c r="N29" s="100"/>
    </row>
    <row r="30" spans="2:14" ht="12.75">
      <c r="B30" s="102" t="s">
        <v>42</v>
      </c>
      <c r="C30" s="103">
        <f>G30+K30</f>
        <v>69290</v>
      </c>
      <c r="D30" s="103"/>
      <c r="E30" s="105"/>
      <c r="F30" s="104"/>
      <c r="G30" s="148">
        <v>33556</v>
      </c>
      <c r="H30" s="103"/>
      <c r="I30" s="105"/>
      <c r="J30" s="104"/>
      <c r="K30" s="148">
        <v>35734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" width="9.140625" style="118" customWidth="1"/>
    <col min="17" max="16384" width="9.140625" style="114" customWidth="1"/>
  </cols>
  <sheetData>
    <row r="1" spans="1:14" ht="12.75">
      <c r="A1" s="75" t="s">
        <v>34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6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  <c r="O2" s="147"/>
      <c r="P2" s="147"/>
    </row>
    <row r="3" spans="1:16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  <c r="O3" s="147"/>
      <c r="P3" s="147"/>
    </row>
    <row r="4" spans="1:16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  <c r="O4" s="147"/>
      <c r="P4" s="147"/>
    </row>
    <row r="5" spans="1:16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  <c r="O5" s="147"/>
      <c r="P5" s="147"/>
    </row>
    <row r="6" spans="1:16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  <c r="O6" s="147"/>
      <c r="P6" s="147"/>
    </row>
    <row r="7" spans="1:16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  <c r="O7" s="147"/>
      <c r="P7" s="147"/>
    </row>
    <row r="8" spans="1:16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O8" s="147"/>
      <c r="P8" s="147"/>
    </row>
    <row r="9" spans="1:14" ht="25.5">
      <c r="A9" s="79" t="s">
        <v>4</v>
      </c>
      <c r="B9" s="64" t="s">
        <v>134</v>
      </c>
      <c r="C9" s="95">
        <f aca="true" t="shared" si="0" ref="C9:C26">G9+K9</f>
        <v>3</v>
      </c>
      <c r="D9" s="96">
        <f aca="true" t="shared" si="1" ref="D9:D28">SUM(C9/C$29*100)</f>
        <v>0.2801120448179272</v>
      </c>
      <c r="E9" s="96">
        <f aca="true" t="shared" si="2" ref="E9:E28">SUM(C9/C$30*100000)</f>
        <v>4.759109729206656</v>
      </c>
      <c r="F9" s="97">
        <v>12</v>
      </c>
      <c r="G9" s="95">
        <v>0</v>
      </c>
      <c r="H9" s="96">
        <f aca="true" t="shared" si="3" ref="H9:H28">SUM(G9/G$29*100)</f>
        <v>0</v>
      </c>
      <c r="I9" s="96">
        <f aca="true" t="shared" si="4" ref="I9:I28">SUM(G9/G$30*100000)</f>
        <v>0</v>
      </c>
      <c r="J9" s="97"/>
      <c r="K9" s="95">
        <v>3</v>
      </c>
      <c r="L9" s="96">
        <f aca="true" t="shared" si="5" ref="L9:L28">SUM(K9/K$29*100)</f>
        <v>0.5545286506469501</v>
      </c>
      <c r="M9" s="96">
        <f aca="true" t="shared" si="6" ref="M9:M28">SUM(K9/K$30*100000)</f>
        <v>9.27414368739953</v>
      </c>
      <c r="N9" s="97">
        <v>11</v>
      </c>
    </row>
    <row r="10" spans="1:14" ht="25.5">
      <c r="A10" s="79" t="s">
        <v>5</v>
      </c>
      <c r="B10" s="64" t="s">
        <v>135</v>
      </c>
      <c r="C10" s="95">
        <f t="shared" si="0"/>
        <v>229</v>
      </c>
      <c r="D10" s="96">
        <f t="shared" si="1"/>
        <v>21.38188608776844</v>
      </c>
      <c r="E10" s="96">
        <f t="shared" si="2"/>
        <v>363.2787093294414</v>
      </c>
      <c r="F10" s="97">
        <v>2</v>
      </c>
      <c r="G10" s="95">
        <v>124</v>
      </c>
      <c r="H10" s="96">
        <f t="shared" si="3"/>
        <v>23.39622641509434</v>
      </c>
      <c r="I10" s="96">
        <f t="shared" si="4"/>
        <v>404.05356968294825</v>
      </c>
      <c r="J10" s="97">
        <v>2</v>
      </c>
      <c r="K10" s="95">
        <v>105</v>
      </c>
      <c r="L10" s="96">
        <f t="shared" si="5"/>
        <v>19.408502772643253</v>
      </c>
      <c r="M10" s="96">
        <f t="shared" si="6"/>
        <v>324.5950290589836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3</v>
      </c>
      <c r="D11" s="96">
        <f t="shared" si="1"/>
        <v>0.2801120448179272</v>
      </c>
      <c r="E11" s="96">
        <f t="shared" si="2"/>
        <v>4.759109729206656</v>
      </c>
      <c r="F11" s="97">
        <v>12</v>
      </c>
      <c r="G11" s="95">
        <v>1</v>
      </c>
      <c r="H11" s="96">
        <f t="shared" si="3"/>
        <v>0.18867924528301888</v>
      </c>
      <c r="I11" s="96">
        <f t="shared" si="4"/>
        <v>3.258496529701196</v>
      </c>
      <c r="J11" s="97">
        <v>11</v>
      </c>
      <c r="K11" s="95">
        <v>2</v>
      </c>
      <c r="L11" s="96">
        <f t="shared" si="5"/>
        <v>0.36968576709796674</v>
      </c>
      <c r="M11" s="96">
        <f t="shared" si="6"/>
        <v>6.182762458266353</v>
      </c>
      <c r="N11" s="97">
        <v>12</v>
      </c>
    </row>
    <row r="12" spans="1:14" ht="25.5">
      <c r="A12" s="79" t="s">
        <v>7</v>
      </c>
      <c r="B12" s="64" t="s">
        <v>137</v>
      </c>
      <c r="C12" s="95">
        <f t="shared" si="0"/>
        <v>84</v>
      </c>
      <c r="D12" s="96">
        <f t="shared" si="1"/>
        <v>7.8431372549019605</v>
      </c>
      <c r="E12" s="96">
        <f t="shared" si="2"/>
        <v>133.25507241778638</v>
      </c>
      <c r="F12" s="97">
        <v>3</v>
      </c>
      <c r="G12" s="95">
        <v>34</v>
      </c>
      <c r="H12" s="96">
        <f t="shared" si="3"/>
        <v>6.415094339622642</v>
      </c>
      <c r="I12" s="96">
        <f t="shared" si="4"/>
        <v>110.78888200984065</v>
      </c>
      <c r="J12" s="97">
        <v>5</v>
      </c>
      <c r="K12" s="95">
        <v>50</v>
      </c>
      <c r="L12" s="96">
        <f t="shared" si="5"/>
        <v>9.242144177449168</v>
      </c>
      <c r="M12" s="96">
        <f t="shared" si="6"/>
        <v>154.56906145665883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35</v>
      </c>
      <c r="D13" s="96">
        <f t="shared" si="1"/>
        <v>3.2679738562091507</v>
      </c>
      <c r="E13" s="96">
        <f t="shared" si="2"/>
        <v>55.522946840744325</v>
      </c>
      <c r="F13" s="97">
        <v>8</v>
      </c>
      <c r="G13" s="95">
        <v>18</v>
      </c>
      <c r="H13" s="96">
        <f t="shared" si="3"/>
        <v>3.3962264150943398</v>
      </c>
      <c r="I13" s="96">
        <f t="shared" si="4"/>
        <v>58.65293753462153</v>
      </c>
      <c r="J13" s="97">
        <v>8</v>
      </c>
      <c r="K13" s="95">
        <v>17</v>
      </c>
      <c r="L13" s="96">
        <f t="shared" si="5"/>
        <v>3.1423290203327174</v>
      </c>
      <c r="M13" s="96">
        <f t="shared" si="6"/>
        <v>52.553480895264</v>
      </c>
      <c r="N13" s="97">
        <v>7</v>
      </c>
    </row>
    <row r="14" spans="1:14" ht="25.5">
      <c r="A14" s="79" t="s">
        <v>9</v>
      </c>
      <c r="B14" s="64" t="s">
        <v>139</v>
      </c>
      <c r="C14" s="95">
        <f t="shared" si="0"/>
        <v>28</v>
      </c>
      <c r="D14" s="96">
        <f t="shared" si="1"/>
        <v>2.6143790849673203</v>
      </c>
      <c r="E14" s="96">
        <f t="shared" si="2"/>
        <v>44.41835747259546</v>
      </c>
      <c r="F14" s="97">
        <v>9</v>
      </c>
      <c r="G14" s="95">
        <v>12</v>
      </c>
      <c r="H14" s="96">
        <f t="shared" si="3"/>
        <v>2.2641509433962264</v>
      </c>
      <c r="I14" s="96">
        <f t="shared" si="4"/>
        <v>39.10195835641435</v>
      </c>
      <c r="J14" s="97">
        <v>9</v>
      </c>
      <c r="K14" s="95">
        <v>16</v>
      </c>
      <c r="L14" s="96">
        <f t="shared" si="5"/>
        <v>2.957486136783734</v>
      </c>
      <c r="M14" s="96">
        <f t="shared" si="6"/>
        <v>49.462099666130825</v>
      </c>
      <c r="N14" s="97">
        <v>8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420</v>
      </c>
      <c r="D17" s="96">
        <f t="shared" si="1"/>
        <v>39.21568627450981</v>
      </c>
      <c r="E17" s="96">
        <f t="shared" si="2"/>
        <v>666.2753620889318</v>
      </c>
      <c r="F17" s="97">
        <v>1</v>
      </c>
      <c r="G17" s="95">
        <v>194</v>
      </c>
      <c r="H17" s="96">
        <f t="shared" si="3"/>
        <v>36.60377358490566</v>
      </c>
      <c r="I17" s="96">
        <f t="shared" si="4"/>
        <v>632.1483267620321</v>
      </c>
      <c r="J17" s="97">
        <v>1</v>
      </c>
      <c r="K17" s="95">
        <v>226</v>
      </c>
      <c r="L17" s="96">
        <f t="shared" si="5"/>
        <v>41.77449168207024</v>
      </c>
      <c r="M17" s="96">
        <f t="shared" si="6"/>
        <v>698.6521577840979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65</v>
      </c>
      <c r="D18" s="96">
        <f t="shared" si="1"/>
        <v>6.069094304388422</v>
      </c>
      <c r="E18" s="96">
        <f t="shared" si="2"/>
        <v>103.11404413281089</v>
      </c>
      <c r="F18" s="97">
        <v>5</v>
      </c>
      <c r="G18" s="95">
        <v>38</v>
      </c>
      <c r="H18" s="96">
        <f t="shared" si="3"/>
        <v>7.169811320754717</v>
      </c>
      <c r="I18" s="96">
        <f t="shared" si="4"/>
        <v>123.82286812864544</v>
      </c>
      <c r="J18" s="97">
        <v>4</v>
      </c>
      <c r="K18" s="95">
        <v>27</v>
      </c>
      <c r="L18" s="96">
        <f t="shared" si="5"/>
        <v>4.990757855822551</v>
      </c>
      <c r="M18" s="96">
        <f t="shared" si="6"/>
        <v>83.46729318659577</v>
      </c>
      <c r="N18" s="97">
        <v>5</v>
      </c>
    </row>
    <row r="19" spans="1:14" ht="25.5">
      <c r="A19" s="79" t="s">
        <v>13</v>
      </c>
      <c r="B19" s="64" t="s">
        <v>144</v>
      </c>
      <c r="C19" s="95">
        <f t="shared" si="0"/>
        <v>40</v>
      </c>
      <c r="D19" s="96">
        <f t="shared" si="1"/>
        <v>3.734827264239029</v>
      </c>
      <c r="E19" s="96">
        <f t="shared" si="2"/>
        <v>63.45479638942209</v>
      </c>
      <c r="F19" s="97">
        <v>7</v>
      </c>
      <c r="G19" s="95">
        <v>20</v>
      </c>
      <c r="H19" s="96">
        <f t="shared" si="3"/>
        <v>3.7735849056603774</v>
      </c>
      <c r="I19" s="96">
        <f t="shared" si="4"/>
        <v>65.16993059402391</v>
      </c>
      <c r="J19" s="97">
        <v>7</v>
      </c>
      <c r="K19" s="95">
        <v>20</v>
      </c>
      <c r="L19" s="96">
        <f t="shared" si="5"/>
        <v>3.6968576709796674</v>
      </c>
      <c r="M19" s="96">
        <f t="shared" si="6"/>
        <v>61.82762458266354</v>
      </c>
      <c r="N19" s="97">
        <v>6</v>
      </c>
    </row>
    <row r="20" spans="1:14" ht="25.5">
      <c r="A20" s="79" t="s">
        <v>14</v>
      </c>
      <c r="B20" s="64" t="s">
        <v>145</v>
      </c>
      <c r="C20" s="95">
        <f t="shared" si="0"/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0"/>
        <v>1</v>
      </c>
      <c r="D21" s="96">
        <f t="shared" si="1"/>
        <v>0.09337068160597572</v>
      </c>
      <c r="E21" s="96">
        <f t="shared" si="2"/>
        <v>1.586369909735552</v>
      </c>
      <c r="F21" s="97">
        <v>14</v>
      </c>
      <c r="G21" s="95">
        <v>0</v>
      </c>
      <c r="H21" s="96">
        <f t="shared" si="3"/>
        <v>0</v>
      </c>
      <c r="I21" s="96">
        <f t="shared" si="4"/>
        <v>0</v>
      </c>
      <c r="J21" s="97"/>
      <c r="K21" s="95">
        <v>1</v>
      </c>
      <c r="L21" s="96">
        <f t="shared" si="5"/>
        <v>0.18484288354898337</v>
      </c>
      <c r="M21" s="96">
        <f t="shared" si="6"/>
        <v>3.0913812291331766</v>
      </c>
      <c r="N21" s="97">
        <v>13</v>
      </c>
    </row>
    <row r="22" spans="1:14" ht="25.5">
      <c r="A22" s="79" t="s">
        <v>16</v>
      </c>
      <c r="B22" s="64" t="s">
        <v>147</v>
      </c>
      <c r="C22" s="95">
        <f t="shared" si="0"/>
        <v>23</v>
      </c>
      <c r="D22" s="96">
        <f t="shared" si="1"/>
        <v>2.1475256769374416</v>
      </c>
      <c r="E22" s="96">
        <f t="shared" si="2"/>
        <v>36.4865079239177</v>
      </c>
      <c r="F22" s="97">
        <v>10</v>
      </c>
      <c r="G22" s="95">
        <v>12</v>
      </c>
      <c r="H22" s="96">
        <f t="shared" si="3"/>
        <v>2.2641509433962264</v>
      </c>
      <c r="I22" s="96">
        <f t="shared" si="4"/>
        <v>39.10195835641435</v>
      </c>
      <c r="J22" s="97">
        <v>9</v>
      </c>
      <c r="K22" s="95">
        <v>11</v>
      </c>
      <c r="L22" s="96">
        <f t="shared" si="5"/>
        <v>2.033271719038817</v>
      </c>
      <c r="M22" s="96">
        <f t="shared" si="6"/>
        <v>34.00519352046494</v>
      </c>
      <c r="N22" s="97">
        <v>9</v>
      </c>
    </row>
    <row r="23" spans="1:14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0"/>
        <v>4</v>
      </c>
      <c r="D24" s="96">
        <f t="shared" si="1"/>
        <v>0.3734827264239029</v>
      </c>
      <c r="E24" s="96">
        <f t="shared" si="2"/>
        <v>6.345479638942208</v>
      </c>
      <c r="F24" s="97">
        <v>11</v>
      </c>
      <c r="G24" s="95">
        <v>0</v>
      </c>
      <c r="H24" s="96">
        <f t="shared" si="3"/>
        <v>0</v>
      </c>
      <c r="I24" s="96">
        <f t="shared" si="4"/>
        <v>0</v>
      </c>
      <c r="J24" s="97"/>
      <c r="K24" s="95">
        <v>4</v>
      </c>
      <c r="L24" s="96">
        <f t="shared" si="5"/>
        <v>0.7393715341959335</v>
      </c>
      <c r="M24" s="96">
        <f t="shared" si="6"/>
        <v>12.365524916532706</v>
      </c>
      <c r="N24" s="97">
        <v>10</v>
      </c>
    </row>
    <row r="25" spans="1:14" ht="25.5">
      <c r="A25" s="79" t="s">
        <v>19</v>
      </c>
      <c r="B25" s="64" t="s">
        <v>150</v>
      </c>
      <c r="C25" s="95">
        <f t="shared" si="0"/>
        <v>4</v>
      </c>
      <c r="D25" s="96">
        <f t="shared" si="1"/>
        <v>0.3734827264239029</v>
      </c>
      <c r="E25" s="96">
        <f t="shared" si="2"/>
        <v>6.345479638942208</v>
      </c>
      <c r="F25" s="97">
        <v>11</v>
      </c>
      <c r="G25" s="95">
        <v>4</v>
      </c>
      <c r="H25" s="96">
        <f t="shared" si="3"/>
        <v>0.7547169811320755</v>
      </c>
      <c r="I25" s="96">
        <f t="shared" si="4"/>
        <v>13.033986118804783</v>
      </c>
      <c r="J25" s="97">
        <v>10</v>
      </c>
      <c r="K25" s="95">
        <v>0</v>
      </c>
      <c r="L25" s="96">
        <f t="shared" si="5"/>
        <v>0</v>
      </c>
      <c r="M25" s="96">
        <f t="shared" si="6"/>
        <v>0</v>
      </c>
      <c r="N25" s="97"/>
    </row>
    <row r="26" spans="1:14" ht="25.5">
      <c r="A26" s="79" t="s">
        <v>20</v>
      </c>
      <c r="B26" s="64" t="s">
        <v>151</v>
      </c>
      <c r="C26" s="95">
        <f t="shared" si="0"/>
        <v>2</v>
      </c>
      <c r="D26" s="96">
        <f t="shared" si="1"/>
        <v>0.18674136321195145</v>
      </c>
      <c r="E26" s="96">
        <f t="shared" si="2"/>
        <v>3.172739819471104</v>
      </c>
      <c r="F26" s="97">
        <v>13</v>
      </c>
      <c r="G26" s="95">
        <v>1</v>
      </c>
      <c r="H26" s="96">
        <f t="shared" si="3"/>
        <v>0.18867924528301888</v>
      </c>
      <c r="I26" s="96">
        <f t="shared" si="4"/>
        <v>3.258496529701196</v>
      </c>
      <c r="J26" s="97">
        <v>11</v>
      </c>
      <c r="K26" s="95">
        <v>1</v>
      </c>
      <c r="L26" s="96">
        <f t="shared" si="5"/>
        <v>0.18484288354898337</v>
      </c>
      <c r="M26" s="96">
        <f t="shared" si="6"/>
        <v>3.0913812291331766</v>
      </c>
      <c r="N26" s="97">
        <v>13</v>
      </c>
    </row>
    <row r="27" spans="1:14" ht="25.5">
      <c r="A27" s="79" t="s">
        <v>21</v>
      </c>
      <c r="B27" s="64" t="s">
        <v>152</v>
      </c>
      <c r="C27" s="95">
        <f>G27+K27</f>
        <v>53</v>
      </c>
      <c r="D27" s="96">
        <f t="shared" si="1"/>
        <v>4.9486461251167135</v>
      </c>
      <c r="E27" s="96">
        <f t="shared" si="2"/>
        <v>84.07760521598426</v>
      </c>
      <c r="F27" s="97">
        <v>6</v>
      </c>
      <c r="G27" s="95">
        <v>33</v>
      </c>
      <c r="H27" s="96">
        <f t="shared" si="3"/>
        <v>6.226415094339623</v>
      </c>
      <c r="I27" s="96">
        <f t="shared" si="4"/>
        <v>107.53038548013947</v>
      </c>
      <c r="J27" s="97">
        <v>6</v>
      </c>
      <c r="K27" s="95">
        <v>20</v>
      </c>
      <c r="L27" s="96">
        <f t="shared" si="5"/>
        <v>3.6968576709796674</v>
      </c>
      <c r="M27" s="96">
        <f t="shared" si="6"/>
        <v>61.82762458266354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77</v>
      </c>
      <c r="D28" s="96">
        <f t="shared" si="1"/>
        <v>7.18954248366013</v>
      </c>
      <c r="E28" s="96">
        <f t="shared" si="2"/>
        <v>122.15048304963753</v>
      </c>
      <c r="F28" s="97">
        <v>4</v>
      </c>
      <c r="G28" s="95">
        <v>39</v>
      </c>
      <c r="H28" s="96">
        <f t="shared" si="3"/>
        <v>7.3584905660377355</v>
      </c>
      <c r="I28" s="96">
        <f t="shared" si="4"/>
        <v>127.08136465834664</v>
      </c>
      <c r="J28" s="97">
        <v>3</v>
      </c>
      <c r="K28" s="95">
        <v>38</v>
      </c>
      <c r="L28" s="96">
        <f t="shared" si="5"/>
        <v>7.024029574861368</v>
      </c>
      <c r="M28" s="96">
        <f t="shared" si="6"/>
        <v>117.47248670706072</v>
      </c>
      <c r="N28" s="97">
        <v>4</v>
      </c>
    </row>
    <row r="29" spans="1:14" ht="12.75">
      <c r="A29" s="101" t="s">
        <v>25</v>
      </c>
      <c r="B29" s="98"/>
      <c r="C29" s="99">
        <f>SUM(C9:C28)</f>
        <v>1071</v>
      </c>
      <c r="D29" s="100">
        <f>SUM(D9:D28)</f>
        <v>99.99999999999999</v>
      </c>
      <c r="E29" s="99">
        <f>SUM(C29/$C$30*100000)</f>
        <v>1699.0021733267763</v>
      </c>
      <c r="F29" s="100"/>
      <c r="G29" s="99">
        <f>SUM(G9:G28)</f>
        <v>530</v>
      </c>
      <c r="H29" s="100">
        <f>SUM(H9:H28)</f>
        <v>100</v>
      </c>
      <c r="I29" s="99">
        <f>SUM(G29/$G$30*100000)</f>
        <v>1727.0031607416338</v>
      </c>
      <c r="J29" s="100"/>
      <c r="K29" s="99">
        <f>SUM(K9:K28)</f>
        <v>541</v>
      </c>
      <c r="L29" s="100">
        <f>SUM(L9:L28)</f>
        <v>100.00000000000001</v>
      </c>
      <c r="M29" s="99">
        <f>SUM(K29/$K$30*100000)</f>
        <v>1672.4372449610485</v>
      </c>
      <c r="N29" s="100"/>
    </row>
    <row r="30" spans="2:14" ht="12.75">
      <c r="B30" s="102" t="s">
        <v>42</v>
      </c>
      <c r="C30" s="103">
        <f>G30+K30</f>
        <v>63037</v>
      </c>
      <c r="D30" s="103"/>
      <c r="E30" s="105"/>
      <c r="F30" s="104"/>
      <c r="G30" s="103">
        <v>30689</v>
      </c>
      <c r="H30" s="103"/>
      <c r="I30" s="105"/>
      <c r="J30" s="104"/>
      <c r="K30" s="103">
        <v>32348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47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26">G9+K9</f>
        <v>5</v>
      </c>
      <c r="D9" s="96">
        <f aca="true" t="shared" si="1" ref="D9:D28">SUM(C9/C$29*100)</f>
        <v>0.24224806201550386</v>
      </c>
      <c r="E9" s="96">
        <f aca="true" t="shared" si="2" ref="E9:E28">SUM(C9/C$30*100000)</f>
        <v>3.8974806684958847</v>
      </c>
      <c r="F9" s="97">
        <v>10</v>
      </c>
      <c r="G9" s="95">
        <v>4</v>
      </c>
      <c r="H9" s="96">
        <f aca="true" t="shared" si="3" ref="H9:H28">SUM(G9/G$29*100)</f>
        <v>0.4048582995951417</v>
      </c>
      <c r="I9" s="96">
        <f aca="true" t="shared" si="4" ref="I9:I28">SUM(G9/G$30*100000)</f>
        <v>6.381010113901031</v>
      </c>
      <c r="J9" s="97">
        <v>11</v>
      </c>
      <c r="K9" s="95">
        <v>1</v>
      </c>
      <c r="L9" s="96">
        <f aca="true" t="shared" si="5" ref="L9:L28">SUM(K9/K$29*100)</f>
        <v>0.09293680297397769</v>
      </c>
      <c r="M9" s="96">
        <f aca="true" t="shared" si="6" ref="M9:M28">SUM(K9/K$30*100000)</f>
        <v>1.524343770007012</v>
      </c>
      <c r="N9" s="97">
        <v>13</v>
      </c>
    </row>
    <row r="10" spans="1:14" ht="25.5">
      <c r="A10" s="79" t="s">
        <v>5</v>
      </c>
      <c r="B10" s="64" t="s">
        <v>135</v>
      </c>
      <c r="C10" s="95">
        <f t="shared" si="0"/>
        <v>474</v>
      </c>
      <c r="D10" s="96">
        <f t="shared" si="1"/>
        <v>22.96511627906977</v>
      </c>
      <c r="E10" s="96">
        <f t="shared" si="2"/>
        <v>369.4811673734098</v>
      </c>
      <c r="F10" s="97">
        <v>2</v>
      </c>
      <c r="G10" s="95">
        <v>276</v>
      </c>
      <c r="H10" s="96">
        <f t="shared" si="3"/>
        <v>27.93522267206478</v>
      </c>
      <c r="I10" s="96">
        <f t="shared" si="4"/>
        <v>440.2896978591711</v>
      </c>
      <c r="J10" s="97">
        <v>2</v>
      </c>
      <c r="K10" s="95">
        <v>198</v>
      </c>
      <c r="L10" s="96">
        <f t="shared" si="5"/>
        <v>18.401486988847584</v>
      </c>
      <c r="M10" s="96">
        <f t="shared" si="6"/>
        <v>301.82006646138836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1</v>
      </c>
      <c r="D11" s="96">
        <f t="shared" si="1"/>
        <v>0.04844961240310078</v>
      </c>
      <c r="E11" s="96">
        <f t="shared" si="2"/>
        <v>0.7794961336991769</v>
      </c>
      <c r="F11" s="97">
        <v>12</v>
      </c>
      <c r="G11" s="95">
        <v>1</v>
      </c>
      <c r="H11" s="96">
        <f t="shared" si="3"/>
        <v>0.10121457489878542</v>
      </c>
      <c r="I11" s="96">
        <f t="shared" si="4"/>
        <v>1.5952525284752577</v>
      </c>
      <c r="J11" s="97">
        <v>13</v>
      </c>
      <c r="K11" s="95">
        <v>0</v>
      </c>
      <c r="L11" s="96">
        <f t="shared" si="5"/>
        <v>0</v>
      </c>
      <c r="M11" s="96">
        <f t="shared" si="6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0"/>
        <v>235</v>
      </c>
      <c r="D12" s="96">
        <f t="shared" si="1"/>
        <v>11.385658914728682</v>
      </c>
      <c r="E12" s="96">
        <f t="shared" si="2"/>
        <v>183.18159141930656</v>
      </c>
      <c r="F12" s="97">
        <v>3</v>
      </c>
      <c r="G12" s="95">
        <v>101</v>
      </c>
      <c r="H12" s="96">
        <f t="shared" si="3"/>
        <v>10.222672064777328</v>
      </c>
      <c r="I12" s="96">
        <f t="shared" si="4"/>
        <v>161.12050537600103</v>
      </c>
      <c r="J12" s="97">
        <v>3</v>
      </c>
      <c r="K12" s="95">
        <v>134</v>
      </c>
      <c r="L12" s="96">
        <f t="shared" si="5"/>
        <v>12.453531598513012</v>
      </c>
      <c r="M12" s="96">
        <f t="shared" si="6"/>
        <v>204.26206518093963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107</v>
      </c>
      <c r="D13" s="96">
        <f t="shared" si="1"/>
        <v>5.184108527131783</v>
      </c>
      <c r="E13" s="96">
        <f t="shared" si="2"/>
        <v>83.40608630581193</v>
      </c>
      <c r="F13" s="97">
        <v>4</v>
      </c>
      <c r="G13" s="95">
        <v>56</v>
      </c>
      <c r="H13" s="96">
        <f t="shared" si="3"/>
        <v>5.668016194331984</v>
      </c>
      <c r="I13" s="96">
        <f t="shared" si="4"/>
        <v>89.33414159461442</v>
      </c>
      <c r="J13" s="97">
        <v>5</v>
      </c>
      <c r="K13" s="95">
        <v>51</v>
      </c>
      <c r="L13" s="96">
        <f t="shared" si="5"/>
        <v>4.739776951672862</v>
      </c>
      <c r="M13" s="96">
        <f t="shared" si="6"/>
        <v>77.74153227035761</v>
      </c>
      <c r="N13" s="97">
        <v>4</v>
      </c>
    </row>
    <row r="14" spans="1:14" ht="25.5">
      <c r="A14" s="79" t="s">
        <v>9</v>
      </c>
      <c r="B14" s="64" t="s">
        <v>139</v>
      </c>
      <c r="C14" s="95">
        <f t="shared" si="0"/>
        <v>52</v>
      </c>
      <c r="D14" s="96">
        <f t="shared" si="1"/>
        <v>2.5193798449612403</v>
      </c>
      <c r="E14" s="96">
        <f t="shared" si="2"/>
        <v>40.533798952357195</v>
      </c>
      <c r="F14" s="97">
        <v>7</v>
      </c>
      <c r="G14" s="95">
        <v>29</v>
      </c>
      <c r="H14" s="96">
        <f t="shared" si="3"/>
        <v>2.935222672064777</v>
      </c>
      <c r="I14" s="96">
        <f t="shared" si="4"/>
        <v>46.262323325782475</v>
      </c>
      <c r="J14" s="97">
        <v>9</v>
      </c>
      <c r="K14" s="95">
        <v>23</v>
      </c>
      <c r="L14" s="96">
        <f t="shared" si="5"/>
        <v>2.137546468401487</v>
      </c>
      <c r="M14" s="96">
        <f t="shared" si="6"/>
        <v>35.05990671016128</v>
      </c>
      <c r="N14" s="97">
        <v>9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805</v>
      </c>
      <c r="D17" s="96">
        <f t="shared" si="1"/>
        <v>39.001937984496124</v>
      </c>
      <c r="E17" s="96">
        <f t="shared" si="2"/>
        <v>627.4943876278373</v>
      </c>
      <c r="F17" s="97">
        <v>1</v>
      </c>
      <c r="G17" s="95">
        <v>306</v>
      </c>
      <c r="H17" s="96">
        <f t="shared" si="3"/>
        <v>30.971659919028337</v>
      </c>
      <c r="I17" s="96">
        <f t="shared" si="4"/>
        <v>488.14727371342883</v>
      </c>
      <c r="J17" s="97">
        <v>1</v>
      </c>
      <c r="K17" s="95">
        <v>499</v>
      </c>
      <c r="L17" s="96">
        <f t="shared" si="5"/>
        <v>46.37546468401487</v>
      </c>
      <c r="M17" s="96">
        <f t="shared" si="6"/>
        <v>760.6475412334989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86</v>
      </c>
      <c r="D18" s="96">
        <f t="shared" si="1"/>
        <v>4.166666666666666</v>
      </c>
      <c r="E18" s="96">
        <f t="shared" si="2"/>
        <v>67.03666749812922</v>
      </c>
      <c r="F18" s="97">
        <v>6</v>
      </c>
      <c r="G18" s="95">
        <v>51</v>
      </c>
      <c r="H18" s="96">
        <f t="shared" si="3"/>
        <v>5.161943319838056</v>
      </c>
      <c r="I18" s="96">
        <f t="shared" si="4"/>
        <v>81.35787895223814</v>
      </c>
      <c r="J18" s="97">
        <v>6</v>
      </c>
      <c r="K18" s="95">
        <v>35</v>
      </c>
      <c r="L18" s="96">
        <f t="shared" si="5"/>
        <v>3.2527881040892193</v>
      </c>
      <c r="M18" s="96">
        <f t="shared" si="6"/>
        <v>53.352031950245426</v>
      </c>
      <c r="N18" s="97">
        <v>7</v>
      </c>
    </row>
    <row r="19" spans="1:14" ht="25.5">
      <c r="A19" s="79" t="s">
        <v>13</v>
      </c>
      <c r="B19" s="64" t="s">
        <v>144</v>
      </c>
      <c r="C19" s="95">
        <f t="shared" si="0"/>
        <v>51</v>
      </c>
      <c r="D19" s="96">
        <f t="shared" si="1"/>
        <v>2.4709302325581395</v>
      </c>
      <c r="E19" s="96">
        <f t="shared" si="2"/>
        <v>39.75430281865802</v>
      </c>
      <c r="F19" s="97">
        <v>8</v>
      </c>
      <c r="G19" s="95">
        <v>33</v>
      </c>
      <c r="H19" s="96">
        <f t="shared" si="3"/>
        <v>3.340080971659919</v>
      </c>
      <c r="I19" s="96">
        <f t="shared" si="4"/>
        <v>52.64333343968351</v>
      </c>
      <c r="J19" s="97">
        <v>8</v>
      </c>
      <c r="K19" s="95">
        <v>18</v>
      </c>
      <c r="L19" s="96">
        <f t="shared" si="5"/>
        <v>1.6728624535315983</v>
      </c>
      <c r="M19" s="96">
        <f t="shared" si="6"/>
        <v>27.438187860126213</v>
      </c>
      <c r="N19" s="97">
        <v>10</v>
      </c>
    </row>
    <row r="20" spans="1:14" ht="25.5">
      <c r="A20" s="79" t="s">
        <v>14</v>
      </c>
      <c r="B20" s="64" t="s">
        <v>145</v>
      </c>
      <c r="C20" s="95">
        <f t="shared" si="0"/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0"/>
        <v>5</v>
      </c>
      <c r="D21" s="96">
        <f t="shared" si="1"/>
        <v>0.24224806201550386</v>
      </c>
      <c r="E21" s="96">
        <f t="shared" si="2"/>
        <v>3.8974806684958847</v>
      </c>
      <c r="F21" s="97">
        <v>10</v>
      </c>
      <c r="G21" s="95">
        <v>0</v>
      </c>
      <c r="H21" s="96">
        <f t="shared" si="3"/>
        <v>0</v>
      </c>
      <c r="I21" s="96">
        <f t="shared" si="4"/>
        <v>0</v>
      </c>
      <c r="J21" s="97"/>
      <c r="K21" s="95">
        <v>5</v>
      </c>
      <c r="L21" s="96">
        <f t="shared" si="5"/>
        <v>0.4646840148698885</v>
      </c>
      <c r="M21" s="96">
        <f t="shared" si="6"/>
        <v>7.6217188500350606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0"/>
        <v>49</v>
      </c>
      <c r="D22" s="96">
        <f t="shared" si="1"/>
        <v>2.374031007751938</v>
      </c>
      <c r="E22" s="96">
        <f t="shared" si="2"/>
        <v>38.19531055125967</v>
      </c>
      <c r="F22" s="97">
        <v>9</v>
      </c>
      <c r="G22" s="95">
        <v>23</v>
      </c>
      <c r="H22" s="96">
        <f t="shared" si="3"/>
        <v>2.327935222672065</v>
      </c>
      <c r="I22" s="96">
        <f t="shared" si="4"/>
        <v>36.69080815493092</v>
      </c>
      <c r="J22" s="97">
        <v>10</v>
      </c>
      <c r="K22" s="95">
        <v>26</v>
      </c>
      <c r="L22" s="96">
        <f t="shared" si="5"/>
        <v>2.41635687732342</v>
      </c>
      <c r="M22" s="96">
        <f t="shared" si="6"/>
        <v>39.63293802018231</v>
      </c>
      <c r="N22" s="97">
        <v>8</v>
      </c>
    </row>
    <row r="23" spans="1:14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0"/>
        <v>4</v>
      </c>
      <c r="D24" s="96">
        <f t="shared" si="1"/>
        <v>0.1937984496124031</v>
      </c>
      <c r="E24" s="96">
        <f t="shared" si="2"/>
        <v>3.1179845347967077</v>
      </c>
      <c r="F24" s="97">
        <v>11</v>
      </c>
      <c r="G24" s="95">
        <v>4</v>
      </c>
      <c r="H24" s="96">
        <f t="shared" si="3"/>
        <v>0.4048582995951417</v>
      </c>
      <c r="I24" s="96">
        <f t="shared" si="4"/>
        <v>6.381010113901031</v>
      </c>
      <c r="J24" s="97">
        <v>11</v>
      </c>
      <c r="K24" s="95">
        <v>0</v>
      </c>
      <c r="L24" s="96">
        <f t="shared" si="5"/>
        <v>0</v>
      </c>
      <c r="M24" s="96">
        <f t="shared" si="6"/>
        <v>0</v>
      </c>
      <c r="N24" s="97"/>
    </row>
    <row r="25" spans="1:14" ht="25.5">
      <c r="A25" s="79" t="s">
        <v>19</v>
      </c>
      <c r="B25" s="64" t="s">
        <v>150</v>
      </c>
      <c r="C25" s="95">
        <f t="shared" si="0"/>
        <v>0</v>
      </c>
      <c r="D25" s="96">
        <f t="shared" si="1"/>
        <v>0</v>
      </c>
      <c r="E25" s="96">
        <f t="shared" si="2"/>
        <v>0</v>
      </c>
      <c r="F25" s="97"/>
      <c r="G25" s="95">
        <v>0</v>
      </c>
      <c r="H25" s="96">
        <f t="shared" si="3"/>
        <v>0</v>
      </c>
      <c r="I25" s="96">
        <f t="shared" si="4"/>
        <v>0</v>
      </c>
      <c r="J25" s="97"/>
      <c r="K25" s="95">
        <v>0</v>
      </c>
      <c r="L25" s="96">
        <f t="shared" si="5"/>
        <v>0</v>
      </c>
      <c r="M25" s="96">
        <f t="shared" si="6"/>
        <v>0</v>
      </c>
      <c r="N25" s="97"/>
    </row>
    <row r="26" spans="1:14" ht="25.5">
      <c r="A26" s="79" t="s">
        <v>20</v>
      </c>
      <c r="B26" s="64" t="s">
        <v>151</v>
      </c>
      <c r="C26" s="95">
        <f t="shared" si="0"/>
        <v>5</v>
      </c>
      <c r="D26" s="96">
        <f t="shared" si="1"/>
        <v>0.24224806201550386</v>
      </c>
      <c r="E26" s="96">
        <f t="shared" si="2"/>
        <v>3.8974806684958847</v>
      </c>
      <c r="F26" s="97">
        <v>10</v>
      </c>
      <c r="G26" s="95">
        <v>3</v>
      </c>
      <c r="H26" s="96">
        <f t="shared" si="3"/>
        <v>0.30364372469635625</v>
      </c>
      <c r="I26" s="96">
        <f t="shared" si="4"/>
        <v>4.785757585425773</v>
      </c>
      <c r="J26" s="97">
        <v>12</v>
      </c>
      <c r="K26" s="95">
        <v>2</v>
      </c>
      <c r="L26" s="96">
        <f t="shared" si="5"/>
        <v>0.18587360594795538</v>
      </c>
      <c r="M26" s="96">
        <f t="shared" si="6"/>
        <v>3.048687540014024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99</v>
      </c>
      <c r="D27" s="96">
        <f t="shared" si="1"/>
        <v>4.796511627906977</v>
      </c>
      <c r="E27" s="96">
        <f t="shared" si="2"/>
        <v>77.1701172362185</v>
      </c>
      <c r="F27" s="97">
        <v>5</v>
      </c>
      <c r="G27" s="95">
        <v>59</v>
      </c>
      <c r="H27" s="96">
        <f t="shared" si="3"/>
        <v>5.97165991902834</v>
      </c>
      <c r="I27" s="96">
        <f t="shared" si="4"/>
        <v>94.11989918004019</v>
      </c>
      <c r="J27" s="97">
        <v>4</v>
      </c>
      <c r="K27" s="95">
        <v>40</v>
      </c>
      <c r="L27" s="96">
        <f t="shared" si="5"/>
        <v>3.717472118959108</v>
      </c>
      <c r="M27" s="96">
        <f t="shared" si="6"/>
        <v>60.973750800280484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86</v>
      </c>
      <c r="D28" s="96">
        <f t="shared" si="1"/>
        <v>4.166666666666666</v>
      </c>
      <c r="E28" s="96">
        <f t="shared" si="2"/>
        <v>67.03666749812922</v>
      </c>
      <c r="F28" s="97">
        <v>6</v>
      </c>
      <c r="G28" s="95">
        <v>42</v>
      </c>
      <c r="H28" s="96">
        <f t="shared" si="3"/>
        <v>4.251012145748987</v>
      </c>
      <c r="I28" s="96">
        <f t="shared" si="4"/>
        <v>67.00060619596083</v>
      </c>
      <c r="J28" s="97">
        <v>7</v>
      </c>
      <c r="K28" s="95">
        <v>44</v>
      </c>
      <c r="L28" s="96">
        <f t="shared" si="5"/>
        <v>4.089219330855019</v>
      </c>
      <c r="M28" s="96">
        <f t="shared" si="6"/>
        <v>67.07112588030853</v>
      </c>
      <c r="N28" s="97">
        <v>5</v>
      </c>
    </row>
    <row r="29" spans="1:14" ht="12.75">
      <c r="A29" s="145" t="s">
        <v>25</v>
      </c>
      <c r="B29" s="146"/>
      <c r="C29" s="99">
        <f>SUM(C9:C28)</f>
        <v>2064</v>
      </c>
      <c r="D29" s="100">
        <f>SUM(D9:D28)</f>
        <v>100.00000000000003</v>
      </c>
      <c r="E29" s="99">
        <f>SUM(C29/$C$30*100000)</f>
        <v>1608.880019955101</v>
      </c>
      <c r="F29" s="100"/>
      <c r="G29" s="99">
        <f>SUM(G9:G28)</f>
        <v>988</v>
      </c>
      <c r="H29" s="100">
        <f>SUM(H9:H28)</f>
        <v>100</v>
      </c>
      <c r="I29" s="99">
        <f>SUM(G29/$G$30*100000)</f>
        <v>1576.1094981335543</v>
      </c>
      <c r="J29" s="100"/>
      <c r="K29" s="99">
        <f>SUM(K9:K28)</f>
        <v>1076</v>
      </c>
      <c r="L29" s="100">
        <f>SUM(L9:L28)</f>
        <v>100</v>
      </c>
      <c r="M29" s="99">
        <f>SUM(K29/$K$30*100000)</f>
        <v>1640.1938965275447</v>
      </c>
      <c r="N29" s="100"/>
    </row>
    <row r="30" spans="2:14" ht="12.75">
      <c r="B30" s="102" t="s">
        <v>42</v>
      </c>
      <c r="C30" s="103">
        <f>G30+K30</f>
        <v>128288</v>
      </c>
      <c r="D30" s="103"/>
      <c r="E30" s="105"/>
      <c r="F30" s="104"/>
      <c r="G30" s="103">
        <v>62686</v>
      </c>
      <c r="H30" s="103"/>
      <c r="I30" s="105"/>
      <c r="J30" s="104"/>
      <c r="K30" s="103">
        <v>65602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35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137" t="s">
        <v>4</v>
      </c>
      <c r="B9" s="64" t="s">
        <v>134</v>
      </c>
      <c r="C9" s="95">
        <f aca="true" t="shared" si="0" ref="C9:C25">G9+K9</f>
        <v>12</v>
      </c>
      <c r="D9" s="96">
        <f aca="true" t="shared" si="1" ref="D9:D27">SUM(C9/C$29*100)</f>
        <v>0.5244755244755245</v>
      </c>
      <c r="E9" s="96">
        <f aca="true" t="shared" si="2" ref="E9:E29">C9*100000/C$30</f>
        <v>7.496017740575319</v>
      </c>
      <c r="F9" s="97">
        <v>11</v>
      </c>
      <c r="G9" s="95">
        <v>7</v>
      </c>
      <c r="H9" s="96">
        <f aca="true" t="shared" si="3" ref="H9:H27">SUM(G9/G$29*100)</f>
        <v>0.5932203389830508</v>
      </c>
      <c r="I9" s="96">
        <f aca="true" t="shared" si="4" ref="I9:I29">SUM(G9/G$30*100000)</f>
        <v>8.921970990848607</v>
      </c>
      <c r="J9" s="97">
        <v>11</v>
      </c>
      <c r="K9" s="95">
        <v>5</v>
      </c>
      <c r="L9" s="96">
        <f aca="true" t="shared" si="5" ref="L9:L27">SUM(K9/K$29*100)</f>
        <v>0.45126353790613716</v>
      </c>
      <c r="M9" s="96">
        <f aca="true" t="shared" si="6" ref="M9:M29">SUM(K9/K$30*100000)</f>
        <v>6.113889534243895</v>
      </c>
      <c r="N9" s="97">
        <v>11</v>
      </c>
    </row>
    <row r="10" spans="1:14" ht="25.5">
      <c r="A10" s="138" t="s">
        <v>5</v>
      </c>
      <c r="B10" s="64" t="s">
        <v>135</v>
      </c>
      <c r="C10" s="95">
        <f t="shared" si="0"/>
        <v>528</v>
      </c>
      <c r="D10" s="96">
        <f t="shared" si="1"/>
        <v>23.076923076923077</v>
      </c>
      <c r="E10" s="96">
        <f t="shared" si="2"/>
        <v>329.82478058531404</v>
      </c>
      <c r="F10" s="97">
        <v>2</v>
      </c>
      <c r="G10" s="95">
        <v>323</v>
      </c>
      <c r="H10" s="96">
        <f t="shared" si="3"/>
        <v>27.372881355932204</v>
      </c>
      <c r="I10" s="96">
        <f t="shared" si="4"/>
        <v>411.6852328634429</v>
      </c>
      <c r="J10" s="97">
        <v>2</v>
      </c>
      <c r="K10" s="95">
        <v>205</v>
      </c>
      <c r="L10" s="96">
        <f t="shared" si="5"/>
        <v>18.501805054151625</v>
      </c>
      <c r="M10" s="96">
        <f t="shared" si="6"/>
        <v>250.66947090399972</v>
      </c>
      <c r="N10" s="97">
        <v>2</v>
      </c>
    </row>
    <row r="11" spans="1:14" ht="25.5">
      <c r="A11" s="137" t="s">
        <v>6</v>
      </c>
      <c r="B11" s="64" t="s">
        <v>136</v>
      </c>
      <c r="C11" s="95">
        <f t="shared" si="0"/>
        <v>3</v>
      </c>
      <c r="D11" s="96">
        <f t="shared" si="1"/>
        <v>0.13111888111888112</v>
      </c>
      <c r="E11" s="96">
        <f t="shared" si="2"/>
        <v>1.8740044351438299</v>
      </c>
      <c r="F11" s="97">
        <v>16</v>
      </c>
      <c r="G11" s="95">
        <v>2</v>
      </c>
      <c r="H11" s="96">
        <f t="shared" si="3"/>
        <v>0.1694915254237288</v>
      </c>
      <c r="I11" s="96">
        <f t="shared" si="4"/>
        <v>2.5491345688138876</v>
      </c>
      <c r="J11" s="97">
        <v>13</v>
      </c>
      <c r="K11" s="95">
        <v>1</v>
      </c>
      <c r="L11" s="96">
        <f t="shared" si="5"/>
        <v>0.09025270758122744</v>
      </c>
      <c r="M11" s="96">
        <f t="shared" si="6"/>
        <v>1.222777906848779</v>
      </c>
      <c r="N11" s="97">
        <v>14</v>
      </c>
    </row>
    <row r="12" spans="1:14" ht="25.5">
      <c r="A12" s="137" t="s">
        <v>7</v>
      </c>
      <c r="B12" s="64" t="s">
        <v>137</v>
      </c>
      <c r="C12" s="95">
        <f t="shared" si="0"/>
        <v>211</v>
      </c>
      <c r="D12" s="96">
        <f t="shared" si="1"/>
        <v>9.222027972027973</v>
      </c>
      <c r="E12" s="96">
        <f t="shared" si="2"/>
        <v>131.80497860511602</v>
      </c>
      <c r="F12" s="97">
        <v>3</v>
      </c>
      <c r="G12" s="95">
        <v>86</v>
      </c>
      <c r="H12" s="96">
        <f t="shared" si="3"/>
        <v>7.288135593220339</v>
      </c>
      <c r="I12" s="96">
        <f t="shared" si="4"/>
        <v>109.61278645899718</v>
      </c>
      <c r="J12" s="97">
        <v>4</v>
      </c>
      <c r="K12" s="95">
        <v>125</v>
      </c>
      <c r="L12" s="96">
        <f t="shared" si="5"/>
        <v>11.281588447653428</v>
      </c>
      <c r="M12" s="96">
        <f t="shared" si="6"/>
        <v>152.8472383560974</v>
      </c>
      <c r="N12" s="97">
        <v>3</v>
      </c>
    </row>
    <row r="13" spans="1:14" ht="25.5">
      <c r="A13" s="137" t="s">
        <v>8</v>
      </c>
      <c r="B13" s="64" t="s">
        <v>138</v>
      </c>
      <c r="C13" s="95">
        <f t="shared" si="0"/>
        <v>98</v>
      </c>
      <c r="D13" s="96">
        <f t="shared" si="1"/>
        <v>4.283216783216783</v>
      </c>
      <c r="E13" s="96">
        <f t="shared" si="2"/>
        <v>61.21747821469844</v>
      </c>
      <c r="F13" s="97">
        <v>8</v>
      </c>
      <c r="G13" s="95">
        <v>37</v>
      </c>
      <c r="H13" s="96">
        <f t="shared" si="3"/>
        <v>3.1355932203389827</v>
      </c>
      <c r="I13" s="96">
        <f t="shared" si="4"/>
        <v>47.158989523056924</v>
      </c>
      <c r="J13" s="97">
        <v>8</v>
      </c>
      <c r="K13" s="95">
        <v>61</v>
      </c>
      <c r="L13" s="96">
        <f t="shared" si="5"/>
        <v>5.505415162454874</v>
      </c>
      <c r="M13" s="96">
        <f t="shared" si="6"/>
        <v>74.58945231777552</v>
      </c>
      <c r="N13" s="97">
        <v>5</v>
      </c>
    </row>
    <row r="14" spans="1:14" ht="25.5">
      <c r="A14" s="137" t="s">
        <v>9</v>
      </c>
      <c r="B14" s="64" t="s">
        <v>139</v>
      </c>
      <c r="C14" s="95">
        <f t="shared" si="0"/>
        <v>78</v>
      </c>
      <c r="D14" s="96">
        <f t="shared" si="1"/>
        <v>3.4090909090909087</v>
      </c>
      <c r="E14" s="96">
        <f t="shared" si="2"/>
        <v>48.724115313739574</v>
      </c>
      <c r="F14" s="97">
        <v>9</v>
      </c>
      <c r="G14" s="95">
        <v>34</v>
      </c>
      <c r="H14" s="96">
        <f t="shared" si="3"/>
        <v>2.8813559322033897</v>
      </c>
      <c r="I14" s="96">
        <f t="shared" si="4"/>
        <v>43.33528766983609</v>
      </c>
      <c r="J14" s="97">
        <v>9</v>
      </c>
      <c r="K14" s="95">
        <v>44</v>
      </c>
      <c r="L14" s="96">
        <f t="shared" si="5"/>
        <v>3.9711191335740073</v>
      </c>
      <c r="M14" s="96">
        <f t="shared" si="6"/>
        <v>53.80222790134628</v>
      </c>
      <c r="N14" s="97">
        <v>7</v>
      </c>
    </row>
    <row r="15" spans="1:14" ht="25.5">
      <c r="A15" s="137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13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137" t="s">
        <v>11</v>
      </c>
      <c r="B17" s="64" t="s">
        <v>142</v>
      </c>
      <c r="C17" s="95">
        <f>G17+K17</f>
        <v>793</v>
      </c>
      <c r="D17" s="96">
        <f t="shared" si="1"/>
        <v>34.659090909090914</v>
      </c>
      <c r="E17" s="96">
        <f t="shared" si="2"/>
        <v>495.361839023019</v>
      </c>
      <c r="F17" s="97">
        <v>1</v>
      </c>
      <c r="G17" s="95">
        <v>372</v>
      </c>
      <c r="H17" s="96">
        <f t="shared" si="3"/>
        <v>31.52542372881356</v>
      </c>
      <c r="I17" s="96">
        <f t="shared" si="4"/>
        <v>474.1390297993831</v>
      </c>
      <c r="J17" s="97">
        <v>1</v>
      </c>
      <c r="K17" s="95">
        <v>421</v>
      </c>
      <c r="L17" s="96">
        <f t="shared" si="5"/>
        <v>37.99638989169675</v>
      </c>
      <c r="M17" s="96">
        <f t="shared" si="6"/>
        <v>514.789498783336</v>
      </c>
      <c r="N17" s="97">
        <v>1</v>
      </c>
    </row>
    <row r="18" spans="1:14" ht="25.5">
      <c r="A18" s="137" t="s">
        <v>12</v>
      </c>
      <c r="B18" s="64" t="s">
        <v>143</v>
      </c>
      <c r="C18" s="95">
        <f t="shared" si="0"/>
        <v>99</v>
      </c>
      <c r="D18" s="96">
        <f t="shared" si="1"/>
        <v>4.326923076923077</v>
      </c>
      <c r="E18" s="96">
        <f t="shared" si="2"/>
        <v>61.84214635974639</v>
      </c>
      <c r="F18" s="97">
        <v>7</v>
      </c>
      <c r="G18" s="95">
        <v>62</v>
      </c>
      <c r="H18" s="96">
        <f t="shared" si="3"/>
        <v>5.2542372881355925</v>
      </c>
      <c r="I18" s="96">
        <f t="shared" si="4"/>
        <v>79.02317163323052</v>
      </c>
      <c r="J18" s="97">
        <v>6</v>
      </c>
      <c r="K18" s="95">
        <v>37</v>
      </c>
      <c r="L18" s="96">
        <f t="shared" si="5"/>
        <v>3.3393501805054155</v>
      </c>
      <c r="M18" s="96">
        <f t="shared" si="6"/>
        <v>45.24278255340483</v>
      </c>
      <c r="N18" s="97">
        <v>9</v>
      </c>
    </row>
    <row r="19" spans="1:14" ht="25.5">
      <c r="A19" s="137" t="s">
        <v>13</v>
      </c>
      <c r="B19" s="64" t="s">
        <v>144</v>
      </c>
      <c r="C19" s="95">
        <f t="shared" si="0"/>
        <v>107</v>
      </c>
      <c r="D19" s="96">
        <f t="shared" si="1"/>
        <v>4.676573426573427</v>
      </c>
      <c r="E19" s="96">
        <f t="shared" si="2"/>
        <v>66.83949152012993</v>
      </c>
      <c r="F19" s="97">
        <v>6</v>
      </c>
      <c r="G19" s="95">
        <v>73</v>
      </c>
      <c r="H19" s="96">
        <f t="shared" si="3"/>
        <v>6.186440677966102</v>
      </c>
      <c r="I19" s="96">
        <f t="shared" si="4"/>
        <v>93.0434117617069</v>
      </c>
      <c r="J19" s="97">
        <v>5</v>
      </c>
      <c r="K19" s="95">
        <v>34</v>
      </c>
      <c r="L19" s="96">
        <f t="shared" si="5"/>
        <v>3.068592057761733</v>
      </c>
      <c r="M19" s="96">
        <f t="shared" si="6"/>
        <v>41.57444883285849</v>
      </c>
      <c r="N19" s="97">
        <v>10</v>
      </c>
    </row>
    <row r="20" spans="1:14" ht="25.5">
      <c r="A20" s="137" t="s">
        <v>14</v>
      </c>
      <c r="B20" s="64" t="s">
        <v>145</v>
      </c>
      <c r="C20" s="95">
        <f t="shared" si="0"/>
        <v>4</v>
      </c>
      <c r="D20" s="96">
        <f t="shared" si="1"/>
        <v>0.17482517482517482</v>
      </c>
      <c r="E20" s="96">
        <f t="shared" si="2"/>
        <v>2.4986725801917733</v>
      </c>
      <c r="F20" s="97">
        <v>15</v>
      </c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4</v>
      </c>
      <c r="L20" s="96">
        <f t="shared" si="5"/>
        <v>0.36101083032490977</v>
      </c>
      <c r="M20" s="96">
        <f t="shared" si="6"/>
        <v>4.891111627395116</v>
      </c>
      <c r="N20" s="97">
        <v>12</v>
      </c>
    </row>
    <row r="21" spans="1:14" ht="25.5">
      <c r="A21" s="137" t="s">
        <v>15</v>
      </c>
      <c r="B21" s="64" t="s">
        <v>146</v>
      </c>
      <c r="C21" s="95">
        <f t="shared" si="0"/>
        <v>6</v>
      </c>
      <c r="D21" s="96">
        <f t="shared" si="1"/>
        <v>0.26223776223776224</v>
      </c>
      <c r="E21" s="96">
        <f t="shared" si="2"/>
        <v>3.7480088702876597</v>
      </c>
      <c r="F21" s="97">
        <v>13</v>
      </c>
      <c r="G21" s="95">
        <v>1</v>
      </c>
      <c r="H21" s="96">
        <f t="shared" si="3"/>
        <v>0.0847457627118644</v>
      </c>
      <c r="I21" s="96">
        <f t="shared" si="4"/>
        <v>1.2745672844069438</v>
      </c>
      <c r="J21" s="97">
        <v>14</v>
      </c>
      <c r="K21" s="95">
        <v>5</v>
      </c>
      <c r="L21" s="96">
        <f t="shared" si="5"/>
        <v>0.45126353790613716</v>
      </c>
      <c r="M21" s="96">
        <f t="shared" si="6"/>
        <v>6.113889534243895</v>
      </c>
      <c r="N21" s="97">
        <v>11</v>
      </c>
    </row>
    <row r="22" spans="1:14" ht="25.5">
      <c r="A22" s="137" t="s">
        <v>16</v>
      </c>
      <c r="B22" s="64" t="s">
        <v>147</v>
      </c>
      <c r="C22" s="95">
        <f t="shared" si="0"/>
        <v>62</v>
      </c>
      <c r="D22" s="96">
        <f t="shared" si="1"/>
        <v>2.7097902097902096</v>
      </c>
      <c r="E22" s="96">
        <f t="shared" si="2"/>
        <v>38.72942499297248</v>
      </c>
      <c r="F22" s="97">
        <v>10</v>
      </c>
      <c r="G22" s="95">
        <v>24</v>
      </c>
      <c r="H22" s="96">
        <f t="shared" si="3"/>
        <v>2.0338983050847457</v>
      </c>
      <c r="I22" s="96">
        <f t="shared" si="4"/>
        <v>30.58961482576665</v>
      </c>
      <c r="J22" s="97">
        <v>10</v>
      </c>
      <c r="K22" s="95">
        <v>38</v>
      </c>
      <c r="L22" s="96">
        <f t="shared" si="5"/>
        <v>3.429602888086643</v>
      </c>
      <c r="M22" s="96">
        <f t="shared" si="6"/>
        <v>46.4655604602536</v>
      </c>
      <c r="N22" s="97">
        <v>8</v>
      </c>
    </row>
    <row r="23" spans="1:14" ht="25.5">
      <c r="A23" s="13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137" t="s">
        <v>18</v>
      </c>
      <c r="B24" s="64" t="s">
        <v>149</v>
      </c>
      <c r="C24" s="95">
        <f t="shared" si="0"/>
        <v>8</v>
      </c>
      <c r="D24" s="96">
        <f t="shared" si="1"/>
        <v>0.34965034965034963</v>
      </c>
      <c r="E24" s="96">
        <f t="shared" si="2"/>
        <v>4.997345160383547</v>
      </c>
      <c r="F24" s="97">
        <v>12</v>
      </c>
      <c r="G24" s="95">
        <v>7</v>
      </c>
      <c r="H24" s="96">
        <f t="shared" si="3"/>
        <v>0.5932203389830508</v>
      </c>
      <c r="I24" s="96">
        <f t="shared" si="4"/>
        <v>8.921970990848607</v>
      </c>
      <c r="J24" s="97">
        <v>11</v>
      </c>
      <c r="K24" s="95">
        <v>1</v>
      </c>
      <c r="L24" s="96">
        <f t="shared" si="5"/>
        <v>0.09025270758122744</v>
      </c>
      <c r="M24" s="96">
        <f t="shared" si="6"/>
        <v>1.222777906848779</v>
      </c>
      <c r="N24" s="97">
        <v>14</v>
      </c>
    </row>
    <row r="25" spans="1:14" ht="25.5">
      <c r="A25" s="137" t="s">
        <v>19</v>
      </c>
      <c r="B25" s="64" t="s">
        <v>150</v>
      </c>
      <c r="C25" s="95">
        <f t="shared" si="0"/>
        <v>3</v>
      </c>
      <c r="D25" s="96">
        <f t="shared" si="1"/>
        <v>0.13111888111888112</v>
      </c>
      <c r="E25" s="96">
        <f t="shared" si="2"/>
        <v>1.8740044351438299</v>
      </c>
      <c r="F25" s="97">
        <v>16</v>
      </c>
      <c r="G25" s="95">
        <v>2</v>
      </c>
      <c r="H25" s="96">
        <f t="shared" si="3"/>
        <v>0.1694915254237288</v>
      </c>
      <c r="I25" s="96">
        <f t="shared" si="4"/>
        <v>2.5491345688138876</v>
      </c>
      <c r="J25" s="97">
        <v>13</v>
      </c>
      <c r="K25" s="95">
        <v>1</v>
      </c>
      <c r="L25" s="96">
        <f t="shared" si="5"/>
        <v>0.09025270758122744</v>
      </c>
      <c r="M25" s="96">
        <f t="shared" si="6"/>
        <v>1.222777906848779</v>
      </c>
      <c r="N25" s="97">
        <v>14</v>
      </c>
    </row>
    <row r="26" spans="1:14" ht="25.5">
      <c r="A26" s="137" t="s">
        <v>20</v>
      </c>
      <c r="B26" s="64" t="s">
        <v>151</v>
      </c>
      <c r="C26" s="95">
        <f>G26+K26</f>
        <v>5</v>
      </c>
      <c r="D26" s="96">
        <f t="shared" si="1"/>
        <v>0.21853146853146854</v>
      </c>
      <c r="E26" s="96">
        <f t="shared" si="2"/>
        <v>3.1233407252397165</v>
      </c>
      <c r="F26" s="97">
        <v>14</v>
      </c>
      <c r="G26" s="95">
        <v>3</v>
      </c>
      <c r="H26" s="96">
        <f t="shared" si="3"/>
        <v>0.2542372881355932</v>
      </c>
      <c r="I26" s="96">
        <f t="shared" si="4"/>
        <v>3.823701853220831</v>
      </c>
      <c r="J26" s="97">
        <v>12</v>
      </c>
      <c r="K26" s="95">
        <v>2</v>
      </c>
      <c r="L26" s="96">
        <f t="shared" si="5"/>
        <v>0.18050541516245489</v>
      </c>
      <c r="M26" s="96">
        <f t="shared" si="6"/>
        <v>2.445555813697558</v>
      </c>
      <c r="N26" s="97">
        <v>13</v>
      </c>
    </row>
    <row r="27" spans="1:14" ht="25.5">
      <c r="A27" s="137" t="s">
        <v>21</v>
      </c>
      <c r="B27" s="64" t="s">
        <v>152</v>
      </c>
      <c r="C27" s="95">
        <f>G27+K27</f>
        <v>115</v>
      </c>
      <c r="D27" s="96">
        <f t="shared" si="1"/>
        <v>5.026223776223776</v>
      </c>
      <c r="E27" s="96">
        <f t="shared" si="2"/>
        <v>71.83683668051347</v>
      </c>
      <c r="F27" s="97">
        <v>5</v>
      </c>
      <c r="G27" s="95">
        <v>58</v>
      </c>
      <c r="H27" s="96">
        <f t="shared" si="3"/>
        <v>4.915254237288136</v>
      </c>
      <c r="I27" s="96">
        <f t="shared" si="4"/>
        <v>73.92490249560275</v>
      </c>
      <c r="J27" s="97">
        <v>7</v>
      </c>
      <c r="K27" s="95">
        <v>57</v>
      </c>
      <c r="L27" s="96">
        <f t="shared" si="5"/>
        <v>5.144404332129964</v>
      </c>
      <c r="M27" s="96">
        <f t="shared" si="6"/>
        <v>69.6983406903804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156</v>
      </c>
      <c r="D28" s="96">
        <f>C28/C29*100</f>
        <v>6.8181818181818175</v>
      </c>
      <c r="E28" s="96">
        <f t="shared" si="2"/>
        <v>97.44823062747915</v>
      </c>
      <c r="F28" s="97">
        <v>4</v>
      </c>
      <c r="G28" s="95">
        <v>89</v>
      </c>
      <c r="H28" s="96">
        <f>G28/G29*100</f>
        <v>7.5423728813559325</v>
      </c>
      <c r="I28" s="96">
        <f t="shared" si="4"/>
        <v>113.43648831221802</v>
      </c>
      <c r="J28" s="97">
        <v>3</v>
      </c>
      <c r="K28" s="95">
        <v>67</v>
      </c>
      <c r="L28" s="96">
        <f>K28/K29*100</f>
        <v>6.046931407942238</v>
      </c>
      <c r="M28" s="96">
        <f t="shared" si="6"/>
        <v>81.9261197588682</v>
      </c>
      <c r="N28" s="97">
        <v>4</v>
      </c>
    </row>
    <row r="29" spans="1:14" ht="12.75">
      <c r="A29" s="145" t="s">
        <v>25</v>
      </c>
      <c r="B29" s="146"/>
      <c r="C29" s="99">
        <f>SUM(C9:C28)</f>
        <v>2288</v>
      </c>
      <c r="D29" s="100">
        <f>SUM(D9:D28)</f>
        <v>99.99999999999999</v>
      </c>
      <c r="E29" s="99">
        <f t="shared" si="2"/>
        <v>1429.2407158696942</v>
      </c>
      <c r="F29" s="100"/>
      <c r="G29" s="99">
        <f>SUM(G9:G28)</f>
        <v>1180</v>
      </c>
      <c r="H29" s="100">
        <f>SUM(H9:H28)</f>
        <v>100</v>
      </c>
      <c r="I29" s="99">
        <f t="shared" si="4"/>
        <v>1503.9893956001938</v>
      </c>
      <c r="J29" s="100"/>
      <c r="K29" s="99">
        <f>SUM(K9:K28)</f>
        <v>1108</v>
      </c>
      <c r="L29" s="100">
        <f>SUM(L9:L28)</f>
        <v>100.00000000000003</v>
      </c>
      <c r="M29" s="99">
        <f t="shared" si="6"/>
        <v>1354.8379207884473</v>
      </c>
      <c r="N29" s="100"/>
    </row>
    <row r="30" spans="2:14" ht="12.75">
      <c r="B30" s="102" t="s">
        <v>42</v>
      </c>
      <c r="C30" s="103">
        <v>160085</v>
      </c>
      <c r="D30" s="103"/>
      <c r="E30" s="105"/>
      <c r="F30" s="104"/>
      <c r="G30" s="103">
        <v>78458</v>
      </c>
      <c r="H30" s="103"/>
      <c r="I30" s="105"/>
      <c r="J30" s="104"/>
      <c r="K30" s="149">
        <v>81781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5" width="9.140625" style="118" customWidth="1"/>
    <col min="16" max="16384" width="9.140625" style="114" customWidth="1"/>
  </cols>
  <sheetData>
    <row r="1" spans="1:14" ht="12.75">
      <c r="A1" s="75" t="s">
        <v>36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5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  <c r="O2" s="147"/>
    </row>
    <row r="3" spans="1:15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  <c r="O3" s="147"/>
    </row>
    <row r="4" spans="1:15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  <c r="O4" s="147"/>
    </row>
    <row r="5" spans="1:15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  <c r="O5" s="147"/>
    </row>
    <row r="6" spans="1:15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  <c r="O6" s="147"/>
    </row>
    <row r="7" spans="1:15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  <c r="O7" s="147"/>
    </row>
    <row r="8" spans="1:15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O8" s="147"/>
    </row>
    <row r="9" spans="1:14" ht="25.5">
      <c r="A9" s="79" t="s">
        <v>4</v>
      </c>
      <c r="B9" s="64" t="s">
        <v>134</v>
      </c>
      <c r="C9" s="95">
        <f aca="true" t="shared" si="0" ref="C9:C26">G9+K9</f>
        <v>15</v>
      </c>
      <c r="D9" s="96">
        <f aca="true" t="shared" si="1" ref="D9:D28">SUM(C9/C$29*100)</f>
        <v>0.3686409437208159</v>
      </c>
      <c r="E9" s="96">
        <f aca="true" t="shared" si="2" ref="E9:E28">SUM(C9/C$30*100000)</f>
        <v>5.8783188008229645</v>
      </c>
      <c r="F9" s="97">
        <v>11</v>
      </c>
      <c r="G9" s="95">
        <v>8</v>
      </c>
      <c r="H9" s="96">
        <f aca="true" t="shared" si="3" ref="H9:H28">SUM(G9/G$29*100)</f>
        <v>0.41601664066562666</v>
      </c>
      <c r="I9" s="96">
        <f aca="true" t="shared" si="4" ref="I9:I28">SUM(G9/G$30*100000)</f>
        <v>6.509039428506338</v>
      </c>
      <c r="J9" s="97">
        <v>11</v>
      </c>
      <c r="K9" s="95">
        <v>7</v>
      </c>
      <c r="L9" s="96">
        <f aca="true" t="shared" si="5" ref="L9:L28">SUM(K9/K$29*100)</f>
        <v>0.32618825722274</v>
      </c>
      <c r="M9" s="96">
        <f aca="true" t="shared" si="6" ref="M9:M28">SUM(K9/K$30*100000)</f>
        <v>5.2922453484943555</v>
      </c>
      <c r="N9" s="97">
        <v>11</v>
      </c>
    </row>
    <row r="10" spans="1:14" ht="25.5">
      <c r="A10" s="79" t="s">
        <v>5</v>
      </c>
      <c r="B10" s="64" t="s">
        <v>135</v>
      </c>
      <c r="C10" s="95">
        <f t="shared" si="0"/>
        <v>906</v>
      </c>
      <c r="D10" s="96">
        <f t="shared" si="1"/>
        <v>22.26591300073728</v>
      </c>
      <c r="E10" s="96">
        <f t="shared" si="2"/>
        <v>355.0504555697071</v>
      </c>
      <c r="F10" s="97">
        <v>2</v>
      </c>
      <c r="G10" s="95">
        <v>511</v>
      </c>
      <c r="H10" s="96">
        <f t="shared" si="3"/>
        <v>26.5730629225169</v>
      </c>
      <c r="I10" s="96">
        <f t="shared" si="4"/>
        <v>415.76489349584233</v>
      </c>
      <c r="J10" s="97">
        <v>2</v>
      </c>
      <c r="K10" s="95">
        <v>395</v>
      </c>
      <c r="L10" s="96">
        <f t="shared" si="5"/>
        <v>18.406337371854615</v>
      </c>
      <c r="M10" s="96">
        <f t="shared" si="6"/>
        <v>298.6338446650387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0</v>
      </c>
      <c r="D11" s="96">
        <f t="shared" si="1"/>
        <v>0</v>
      </c>
      <c r="E11" s="96">
        <f t="shared" si="2"/>
        <v>0</v>
      </c>
      <c r="F11" s="97"/>
      <c r="G11" s="95">
        <v>0</v>
      </c>
      <c r="H11" s="96">
        <f t="shared" si="3"/>
        <v>0</v>
      </c>
      <c r="I11" s="96">
        <f t="shared" si="4"/>
        <v>0</v>
      </c>
      <c r="J11" s="97"/>
      <c r="K11" s="95">
        <v>0</v>
      </c>
      <c r="L11" s="96">
        <f t="shared" si="5"/>
        <v>0</v>
      </c>
      <c r="M11" s="96">
        <f t="shared" si="6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0"/>
        <v>363</v>
      </c>
      <c r="D12" s="96">
        <f t="shared" si="1"/>
        <v>8.921110838043745</v>
      </c>
      <c r="E12" s="96">
        <f t="shared" si="2"/>
        <v>142.25531497991574</v>
      </c>
      <c r="F12" s="97">
        <v>3</v>
      </c>
      <c r="G12" s="95">
        <v>152</v>
      </c>
      <c r="H12" s="96">
        <f t="shared" si="3"/>
        <v>7.904316172646905</v>
      </c>
      <c r="I12" s="96">
        <f t="shared" si="4"/>
        <v>123.67174914162042</v>
      </c>
      <c r="J12" s="97">
        <v>3</v>
      </c>
      <c r="K12" s="95">
        <v>211</v>
      </c>
      <c r="L12" s="96">
        <f t="shared" si="5"/>
        <v>9.832246039142591</v>
      </c>
      <c r="M12" s="96">
        <f t="shared" si="6"/>
        <v>159.5233955046156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161</v>
      </c>
      <c r="D13" s="96">
        <f t="shared" si="1"/>
        <v>3.956746129270091</v>
      </c>
      <c r="E13" s="96">
        <f t="shared" si="2"/>
        <v>63.09395512883316</v>
      </c>
      <c r="F13" s="97">
        <v>7</v>
      </c>
      <c r="G13" s="95">
        <v>62</v>
      </c>
      <c r="H13" s="96">
        <f t="shared" si="3"/>
        <v>3.2241289651586063</v>
      </c>
      <c r="I13" s="96">
        <f t="shared" si="4"/>
        <v>50.445055570924126</v>
      </c>
      <c r="J13" s="97">
        <v>8</v>
      </c>
      <c r="K13" s="95">
        <v>99</v>
      </c>
      <c r="L13" s="96">
        <f t="shared" si="5"/>
        <v>4.6132339235787505</v>
      </c>
      <c r="M13" s="96">
        <f t="shared" si="6"/>
        <v>74.84746992870589</v>
      </c>
      <c r="N13" s="97">
        <v>5</v>
      </c>
    </row>
    <row r="14" spans="1:14" ht="25.5">
      <c r="A14" s="79" t="s">
        <v>9</v>
      </c>
      <c r="B14" s="64" t="s">
        <v>139</v>
      </c>
      <c r="C14" s="95">
        <f t="shared" si="0"/>
        <v>87</v>
      </c>
      <c r="D14" s="96">
        <f t="shared" si="1"/>
        <v>2.1381174735807322</v>
      </c>
      <c r="E14" s="96">
        <f t="shared" si="2"/>
        <v>34.0942490447732</v>
      </c>
      <c r="F14" s="97">
        <v>9</v>
      </c>
      <c r="G14" s="95">
        <v>32</v>
      </c>
      <c r="H14" s="96">
        <f t="shared" si="3"/>
        <v>1.6640665626625066</v>
      </c>
      <c r="I14" s="96">
        <f t="shared" si="4"/>
        <v>26.036157714025354</v>
      </c>
      <c r="J14" s="97">
        <v>9</v>
      </c>
      <c r="K14" s="95">
        <v>55</v>
      </c>
      <c r="L14" s="96">
        <f t="shared" si="5"/>
        <v>2.562907735321528</v>
      </c>
      <c r="M14" s="96">
        <f t="shared" si="6"/>
        <v>41.581927738169945</v>
      </c>
      <c r="N14" s="97">
        <v>8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1636</v>
      </c>
      <c r="D17" s="96">
        <f t="shared" si="1"/>
        <v>40.20643892848366</v>
      </c>
      <c r="E17" s="96">
        <f t="shared" si="2"/>
        <v>641.1286372097579</v>
      </c>
      <c r="F17" s="97">
        <v>1</v>
      </c>
      <c r="G17" s="95">
        <v>693</v>
      </c>
      <c r="H17" s="96">
        <f t="shared" si="3"/>
        <v>36.037441497659906</v>
      </c>
      <c r="I17" s="96">
        <f t="shared" si="4"/>
        <v>563.8455404943616</v>
      </c>
      <c r="J17" s="97">
        <v>1</v>
      </c>
      <c r="K17" s="95">
        <v>943</v>
      </c>
      <c r="L17" s="96">
        <f t="shared" si="5"/>
        <v>43.94221808014912</v>
      </c>
      <c r="M17" s="96">
        <f t="shared" si="6"/>
        <v>712.9410519471683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123</v>
      </c>
      <c r="D18" s="96">
        <f t="shared" si="1"/>
        <v>3.0228557385106902</v>
      </c>
      <c r="E18" s="96">
        <f t="shared" si="2"/>
        <v>48.20221416674831</v>
      </c>
      <c r="F18" s="97">
        <v>8</v>
      </c>
      <c r="G18" s="95">
        <v>76</v>
      </c>
      <c r="H18" s="96">
        <f t="shared" si="3"/>
        <v>3.9521580863234527</v>
      </c>
      <c r="I18" s="96">
        <f t="shared" si="4"/>
        <v>61.83587457081021</v>
      </c>
      <c r="J18" s="97">
        <v>7</v>
      </c>
      <c r="K18" s="95">
        <v>47</v>
      </c>
      <c r="L18" s="96">
        <f t="shared" si="5"/>
        <v>2.190121155638397</v>
      </c>
      <c r="M18" s="96">
        <f t="shared" si="6"/>
        <v>35.53364733989068</v>
      </c>
      <c r="N18" s="97">
        <v>9</v>
      </c>
    </row>
    <row r="19" spans="1:14" ht="25.5">
      <c r="A19" s="79" t="s">
        <v>13</v>
      </c>
      <c r="B19" s="64" t="s">
        <v>144</v>
      </c>
      <c r="C19" s="95">
        <f t="shared" si="0"/>
        <v>171</v>
      </c>
      <c r="D19" s="96">
        <f t="shared" si="1"/>
        <v>4.202506758417302</v>
      </c>
      <c r="E19" s="96">
        <f t="shared" si="2"/>
        <v>67.01283432938179</v>
      </c>
      <c r="F19" s="97">
        <v>6</v>
      </c>
      <c r="G19" s="95">
        <v>91</v>
      </c>
      <c r="H19" s="96">
        <f t="shared" si="3"/>
        <v>4.732189287571503</v>
      </c>
      <c r="I19" s="96">
        <f t="shared" si="4"/>
        <v>74.0403234992596</v>
      </c>
      <c r="J19" s="97">
        <v>6</v>
      </c>
      <c r="K19" s="95">
        <v>80</v>
      </c>
      <c r="L19" s="96">
        <f t="shared" si="5"/>
        <v>3.727865796831314</v>
      </c>
      <c r="M19" s="96">
        <f t="shared" si="6"/>
        <v>60.48280398279264</v>
      </c>
      <c r="N19" s="97">
        <v>6</v>
      </c>
    </row>
    <row r="20" spans="1:14" ht="25.5">
      <c r="A20" s="79" t="s">
        <v>14</v>
      </c>
      <c r="B20" s="64" t="s">
        <v>145</v>
      </c>
      <c r="C20" s="95">
        <f t="shared" si="0"/>
        <v>3</v>
      </c>
      <c r="D20" s="96">
        <f t="shared" si="1"/>
        <v>0.07372818874416319</v>
      </c>
      <c r="E20" s="96">
        <f t="shared" si="2"/>
        <v>1.175663760164593</v>
      </c>
      <c r="F20" s="97">
        <v>15</v>
      </c>
      <c r="G20" s="95">
        <v>1</v>
      </c>
      <c r="H20" s="96">
        <f t="shared" si="3"/>
        <v>0.05200208008320333</v>
      </c>
      <c r="I20" s="96">
        <f t="shared" si="4"/>
        <v>0.8136299285632923</v>
      </c>
      <c r="J20" s="97">
        <v>15</v>
      </c>
      <c r="K20" s="95">
        <v>2</v>
      </c>
      <c r="L20" s="96">
        <f t="shared" si="5"/>
        <v>0.09319664492078285</v>
      </c>
      <c r="M20" s="96">
        <f t="shared" si="6"/>
        <v>1.512070099569816</v>
      </c>
      <c r="N20" s="97">
        <v>14</v>
      </c>
    </row>
    <row r="21" spans="1:14" ht="25.5">
      <c r="A21" s="79" t="s">
        <v>15</v>
      </c>
      <c r="B21" s="64" t="s">
        <v>146</v>
      </c>
      <c r="C21" s="95">
        <f t="shared" si="0"/>
        <v>8</v>
      </c>
      <c r="D21" s="96">
        <f t="shared" si="1"/>
        <v>0.19660850331776847</v>
      </c>
      <c r="E21" s="96">
        <f t="shared" si="2"/>
        <v>3.1351033604389147</v>
      </c>
      <c r="F21" s="97">
        <v>14</v>
      </c>
      <c r="G21" s="95">
        <v>1</v>
      </c>
      <c r="H21" s="96">
        <f t="shared" si="3"/>
        <v>0.05200208008320333</v>
      </c>
      <c r="I21" s="96">
        <f t="shared" si="4"/>
        <v>0.8136299285632923</v>
      </c>
      <c r="J21" s="97">
        <v>15</v>
      </c>
      <c r="K21" s="95">
        <v>7</v>
      </c>
      <c r="L21" s="96">
        <f t="shared" si="5"/>
        <v>0.32618825722274</v>
      </c>
      <c r="M21" s="96">
        <f t="shared" si="6"/>
        <v>5.2922453484943555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0"/>
        <v>76</v>
      </c>
      <c r="D22" s="96">
        <f t="shared" si="1"/>
        <v>1.8677807815188008</v>
      </c>
      <c r="E22" s="96">
        <f t="shared" si="2"/>
        <v>29.783481924169685</v>
      </c>
      <c r="F22" s="97">
        <v>10</v>
      </c>
      <c r="G22" s="95">
        <v>31</v>
      </c>
      <c r="H22" s="96">
        <f t="shared" si="3"/>
        <v>1.6120644825793031</v>
      </c>
      <c r="I22" s="96">
        <f t="shared" si="4"/>
        <v>25.222527785462063</v>
      </c>
      <c r="J22" s="97">
        <v>10</v>
      </c>
      <c r="K22" s="95">
        <v>45</v>
      </c>
      <c r="L22" s="96">
        <f t="shared" si="5"/>
        <v>2.096924510717614</v>
      </c>
      <c r="M22" s="96">
        <f t="shared" si="6"/>
        <v>34.02157724032086</v>
      </c>
      <c r="N22" s="97">
        <v>10</v>
      </c>
    </row>
    <row r="23" spans="1:14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0"/>
        <v>3</v>
      </c>
      <c r="D24" s="96">
        <f t="shared" si="1"/>
        <v>0.07372818874416319</v>
      </c>
      <c r="E24" s="96">
        <f t="shared" si="2"/>
        <v>1.175663760164593</v>
      </c>
      <c r="F24" s="97">
        <v>15</v>
      </c>
      <c r="G24" s="95">
        <v>2</v>
      </c>
      <c r="H24" s="96">
        <f t="shared" si="3"/>
        <v>0.10400416016640666</v>
      </c>
      <c r="I24" s="96">
        <f t="shared" si="4"/>
        <v>1.6272598571265846</v>
      </c>
      <c r="J24" s="97">
        <v>14</v>
      </c>
      <c r="K24" s="95">
        <v>1</v>
      </c>
      <c r="L24" s="96">
        <f t="shared" si="5"/>
        <v>0.046598322460391424</v>
      </c>
      <c r="M24" s="96">
        <f t="shared" si="6"/>
        <v>0.756035049784908</v>
      </c>
      <c r="N24" s="97">
        <v>15</v>
      </c>
    </row>
    <row r="25" spans="1:14" ht="25.5">
      <c r="A25" s="79" t="s">
        <v>19</v>
      </c>
      <c r="B25" s="64" t="s">
        <v>150</v>
      </c>
      <c r="C25" s="95">
        <f t="shared" si="0"/>
        <v>9</v>
      </c>
      <c r="D25" s="96">
        <f t="shared" si="1"/>
        <v>0.22118456623248955</v>
      </c>
      <c r="E25" s="96">
        <f t="shared" si="2"/>
        <v>3.5269912804937786</v>
      </c>
      <c r="F25" s="97">
        <v>13</v>
      </c>
      <c r="G25" s="95">
        <v>6</v>
      </c>
      <c r="H25" s="96">
        <f t="shared" si="3"/>
        <v>0.31201248049922</v>
      </c>
      <c r="I25" s="96">
        <f t="shared" si="4"/>
        <v>4.881779571379754</v>
      </c>
      <c r="J25" s="97">
        <v>12</v>
      </c>
      <c r="K25" s="95">
        <v>3</v>
      </c>
      <c r="L25" s="96">
        <f t="shared" si="5"/>
        <v>0.13979496738117428</v>
      </c>
      <c r="M25" s="96">
        <f t="shared" si="6"/>
        <v>2.268105149354724</v>
      </c>
      <c r="N25" s="97">
        <v>13</v>
      </c>
    </row>
    <row r="26" spans="1:14" ht="25.5">
      <c r="A26" s="79" t="s">
        <v>20</v>
      </c>
      <c r="B26" s="64" t="s">
        <v>151</v>
      </c>
      <c r="C26" s="95">
        <f t="shared" si="0"/>
        <v>10</v>
      </c>
      <c r="D26" s="96">
        <f t="shared" si="1"/>
        <v>0.2457606291472106</v>
      </c>
      <c r="E26" s="96">
        <f t="shared" si="2"/>
        <v>3.9188792005486435</v>
      </c>
      <c r="F26" s="97">
        <v>12</v>
      </c>
      <c r="G26" s="95">
        <v>4</v>
      </c>
      <c r="H26" s="96">
        <f t="shared" si="3"/>
        <v>0.20800832033281333</v>
      </c>
      <c r="I26" s="96">
        <f t="shared" si="4"/>
        <v>3.254519714253169</v>
      </c>
      <c r="J26" s="97">
        <v>13</v>
      </c>
      <c r="K26" s="95">
        <v>6</v>
      </c>
      <c r="L26" s="96">
        <f t="shared" si="5"/>
        <v>0.27958993476234856</v>
      </c>
      <c r="M26" s="96">
        <f t="shared" si="6"/>
        <v>4.536210298709448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174</v>
      </c>
      <c r="D27" s="96">
        <f t="shared" si="1"/>
        <v>4.2762349471614645</v>
      </c>
      <c r="E27" s="96">
        <f t="shared" si="2"/>
        <v>68.1884980895464</v>
      </c>
      <c r="F27" s="97">
        <v>5</v>
      </c>
      <c r="G27" s="95">
        <v>103</v>
      </c>
      <c r="H27" s="96">
        <f t="shared" si="3"/>
        <v>5.356214248569943</v>
      </c>
      <c r="I27" s="96">
        <f t="shared" si="4"/>
        <v>83.8038826420191</v>
      </c>
      <c r="J27" s="97">
        <v>5</v>
      </c>
      <c r="K27" s="95">
        <v>71</v>
      </c>
      <c r="L27" s="96">
        <f t="shared" si="5"/>
        <v>3.308480894687791</v>
      </c>
      <c r="M27" s="96">
        <f t="shared" si="6"/>
        <v>53.67848853472847</v>
      </c>
      <c r="N27" s="97">
        <v>7</v>
      </c>
    </row>
    <row r="28" spans="1:14" ht="25.5">
      <c r="A28" s="78" t="s">
        <v>49</v>
      </c>
      <c r="B28" s="64" t="s">
        <v>153</v>
      </c>
      <c r="C28" s="95">
        <f>G28+K28</f>
        <v>324</v>
      </c>
      <c r="D28" s="96">
        <f t="shared" si="1"/>
        <v>7.962644384369624</v>
      </c>
      <c r="E28" s="96">
        <f t="shared" si="2"/>
        <v>126.97168609777604</v>
      </c>
      <c r="F28" s="97">
        <v>4</v>
      </c>
      <c r="G28" s="95">
        <v>150</v>
      </c>
      <c r="H28" s="96">
        <f t="shared" si="3"/>
        <v>7.800312012480499</v>
      </c>
      <c r="I28" s="96">
        <f t="shared" si="4"/>
        <v>122.04448928449384</v>
      </c>
      <c r="J28" s="97">
        <v>4</v>
      </c>
      <c r="K28" s="95">
        <v>174</v>
      </c>
      <c r="L28" s="96">
        <f t="shared" si="5"/>
        <v>8.108108108108109</v>
      </c>
      <c r="M28" s="96">
        <f t="shared" si="6"/>
        <v>131.550098662574</v>
      </c>
      <c r="N28" s="97">
        <v>4</v>
      </c>
    </row>
    <row r="29" spans="1:14" ht="12.75">
      <c r="A29" s="145" t="s">
        <v>25</v>
      </c>
      <c r="B29" s="146"/>
      <c r="C29" s="99">
        <f>SUM(C9:C28)</f>
        <v>4069</v>
      </c>
      <c r="D29" s="100">
        <f>SUM(D9:D28)</f>
        <v>100.00000000000001</v>
      </c>
      <c r="E29" s="99">
        <f>SUM(C29/$C$30*100000)</f>
        <v>1594.591946703243</v>
      </c>
      <c r="F29" s="100"/>
      <c r="G29" s="99">
        <f>SUM(G9:G28)</f>
        <v>1923</v>
      </c>
      <c r="H29" s="100">
        <f>SUM(H9:H28)</f>
        <v>99.99999999999999</v>
      </c>
      <c r="I29" s="99">
        <f>SUM(G29/$G$30*100000)</f>
        <v>1564.6103526272111</v>
      </c>
      <c r="J29" s="100"/>
      <c r="K29" s="99">
        <f>SUM(K9:K28)</f>
        <v>2146</v>
      </c>
      <c r="L29" s="100">
        <f>SUM(L9:L28)</f>
        <v>100</v>
      </c>
      <c r="M29" s="99">
        <f>SUM(K29/$K$30*100000)</f>
        <v>1622.4512168384126</v>
      </c>
      <c r="N29" s="100"/>
    </row>
    <row r="30" spans="2:14" ht="12.75">
      <c r="B30" s="102" t="s">
        <v>42</v>
      </c>
      <c r="C30" s="103">
        <f>G30+K30</f>
        <v>255175</v>
      </c>
      <c r="D30" s="103"/>
      <c r="E30" s="105"/>
      <c r="F30" s="104"/>
      <c r="G30" s="103">
        <v>122906</v>
      </c>
      <c r="H30" s="103"/>
      <c r="I30" s="105"/>
      <c r="J30" s="104"/>
      <c r="K30" s="103">
        <v>132269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37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>G9+K9</f>
        <v>3</v>
      </c>
      <c r="D9" s="96">
        <f aca="true" t="shared" si="0" ref="D9:D28">SUM(C9/C$29*100)</f>
        <v>0.17605633802816903</v>
      </c>
      <c r="E9" s="96">
        <f aca="true" t="shared" si="1" ref="E9:E28">SUM(C9/C$30*100000)</f>
        <v>3.1341739884453452</v>
      </c>
      <c r="F9" s="97">
        <v>12</v>
      </c>
      <c r="G9" s="95">
        <v>1</v>
      </c>
      <c r="H9" s="96">
        <f aca="true" t="shared" si="2" ref="H9:H28">SUM(G9/G$29*100)</f>
        <v>0.11560693641618498</v>
      </c>
      <c r="I9" s="96">
        <f aca="true" t="shared" si="3" ref="I9:I28">SUM(G9/G$30*100000)</f>
        <v>2.122601460349805</v>
      </c>
      <c r="J9" s="97">
        <v>13</v>
      </c>
      <c r="K9" s="95">
        <v>2</v>
      </c>
      <c r="L9" s="96">
        <f aca="true" t="shared" si="4" ref="L9:L28">SUM(K9/K$29*100)</f>
        <v>0.23837902264600713</v>
      </c>
      <c r="M9" s="96">
        <f aca="true" t="shared" si="5" ref="M9:M28">SUM(K9/K$30*100000)</f>
        <v>4.114633694735326</v>
      </c>
      <c r="N9" s="97">
        <v>12</v>
      </c>
    </row>
    <row r="10" spans="1:14" ht="25.5">
      <c r="A10" s="79" t="s">
        <v>5</v>
      </c>
      <c r="B10" s="64" t="s">
        <v>135</v>
      </c>
      <c r="C10" s="95">
        <f aca="true" t="shared" si="6" ref="C10:C26">G10+K10</f>
        <v>361</v>
      </c>
      <c r="D10" s="96">
        <f t="shared" si="0"/>
        <v>21.185446009389672</v>
      </c>
      <c r="E10" s="96">
        <f t="shared" si="1"/>
        <v>377.14560327625657</v>
      </c>
      <c r="F10" s="97">
        <v>2</v>
      </c>
      <c r="G10" s="95">
        <v>225</v>
      </c>
      <c r="H10" s="96">
        <f t="shared" si="2"/>
        <v>26.011560693641616</v>
      </c>
      <c r="I10" s="96">
        <f t="shared" si="3"/>
        <v>477.5853285787061</v>
      </c>
      <c r="J10" s="97">
        <v>2</v>
      </c>
      <c r="K10" s="95">
        <v>136</v>
      </c>
      <c r="L10" s="96">
        <f t="shared" si="4"/>
        <v>16.209773539928488</v>
      </c>
      <c r="M10" s="96">
        <f t="shared" si="5"/>
        <v>279.7950912420022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6"/>
        <v>1</v>
      </c>
      <c r="D11" s="96">
        <f t="shared" si="0"/>
        <v>0.05868544600938967</v>
      </c>
      <c r="E11" s="96">
        <f t="shared" si="1"/>
        <v>1.0447246628151152</v>
      </c>
      <c r="F11" s="97">
        <v>14</v>
      </c>
      <c r="G11" s="95">
        <v>0</v>
      </c>
      <c r="H11" s="96">
        <f t="shared" si="2"/>
        <v>0</v>
      </c>
      <c r="I11" s="96">
        <f t="shared" si="3"/>
        <v>0</v>
      </c>
      <c r="J11" s="97"/>
      <c r="K11" s="95">
        <v>1</v>
      </c>
      <c r="L11" s="96">
        <f t="shared" si="4"/>
        <v>0.11918951132300357</v>
      </c>
      <c r="M11" s="96">
        <f t="shared" si="5"/>
        <v>2.057316847367663</v>
      </c>
      <c r="N11" s="97">
        <v>13</v>
      </c>
    </row>
    <row r="12" spans="1:14" ht="25.5">
      <c r="A12" s="79" t="s">
        <v>7</v>
      </c>
      <c r="B12" s="64" t="s">
        <v>137</v>
      </c>
      <c r="C12" s="95">
        <f t="shared" si="6"/>
        <v>128</v>
      </c>
      <c r="D12" s="96">
        <f t="shared" si="0"/>
        <v>7.511737089201878</v>
      </c>
      <c r="E12" s="96">
        <f t="shared" si="1"/>
        <v>133.72475684033475</v>
      </c>
      <c r="F12" s="97">
        <v>4</v>
      </c>
      <c r="G12" s="95">
        <v>56</v>
      </c>
      <c r="H12" s="96">
        <f t="shared" si="2"/>
        <v>6.473988439306358</v>
      </c>
      <c r="I12" s="96">
        <f t="shared" si="3"/>
        <v>118.86568177958907</v>
      </c>
      <c r="J12" s="97">
        <v>4</v>
      </c>
      <c r="K12" s="95">
        <v>72</v>
      </c>
      <c r="L12" s="96">
        <f t="shared" si="4"/>
        <v>8.581644815256258</v>
      </c>
      <c r="M12" s="96">
        <f t="shared" si="5"/>
        <v>148.12681301047175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6"/>
        <v>51</v>
      </c>
      <c r="D13" s="96">
        <f t="shared" si="0"/>
        <v>2.992957746478873</v>
      </c>
      <c r="E13" s="96">
        <f t="shared" si="1"/>
        <v>53.28095780357087</v>
      </c>
      <c r="F13" s="97">
        <v>10</v>
      </c>
      <c r="G13" s="95">
        <v>18</v>
      </c>
      <c r="H13" s="96">
        <f t="shared" si="2"/>
        <v>2.0809248554913293</v>
      </c>
      <c r="I13" s="96">
        <f t="shared" si="3"/>
        <v>38.20682628629648</v>
      </c>
      <c r="J13" s="97">
        <v>10</v>
      </c>
      <c r="K13" s="95">
        <v>33</v>
      </c>
      <c r="L13" s="96">
        <f t="shared" si="4"/>
        <v>3.9332538736591176</v>
      </c>
      <c r="M13" s="96">
        <f t="shared" si="5"/>
        <v>67.89145596313288</v>
      </c>
      <c r="N13" s="97">
        <v>8</v>
      </c>
    </row>
    <row r="14" spans="1:14" ht="25.5">
      <c r="A14" s="79" t="s">
        <v>9</v>
      </c>
      <c r="B14" s="64" t="s">
        <v>139</v>
      </c>
      <c r="C14" s="95">
        <f t="shared" si="6"/>
        <v>52</v>
      </c>
      <c r="D14" s="96">
        <f t="shared" si="0"/>
        <v>3.051643192488263</v>
      </c>
      <c r="E14" s="96">
        <f t="shared" si="1"/>
        <v>54.325682466385985</v>
      </c>
      <c r="F14" s="97">
        <v>9</v>
      </c>
      <c r="G14" s="95">
        <v>28</v>
      </c>
      <c r="H14" s="96">
        <f t="shared" si="2"/>
        <v>3.236994219653179</v>
      </c>
      <c r="I14" s="96">
        <f t="shared" si="3"/>
        <v>59.432840889794534</v>
      </c>
      <c r="J14" s="97">
        <v>9</v>
      </c>
      <c r="K14" s="95">
        <v>24</v>
      </c>
      <c r="L14" s="96">
        <f t="shared" si="4"/>
        <v>2.860548271752086</v>
      </c>
      <c r="M14" s="96">
        <f t="shared" si="5"/>
        <v>49.37560433682392</v>
      </c>
      <c r="N14" s="97">
        <v>9</v>
      </c>
    </row>
    <row r="15" spans="1:14" ht="25.5">
      <c r="A15" s="79" t="s">
        <v>26</v>
      </c>
      <c r="B15" s="64" t="s">
        <v>140</v>
      </c>
      <c r="C15" s="95">
        <f t="shared" si="6"/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6"/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622</v>
      </c>
      <c r="D17" s="96">
        <f t="shared" si="0"/>
        <v>36.502347417840376</v>
      </c>
      <c r="E17" s="96">
        <f t="shared" si="1"/>
        <v>649.8187402710015</v>
      </c>
      <c r="F17" s="97">
        <v>1</v>
      </c>
      <c r="G17" s="95">
        <v>280</v>
      </c>
      <c r="H17" s="96">
        <f t="shared" si="2"/>
        <v>32.369942196531795</v>
      </c>
      <c r="I17" s="96">
        <f t="shared" si="3"/>
        <v>594.3284088979453</v>
      </c>
      <c r="J17" s="97">
        <v>1</v>
      </c>
      <c r="K17" s="95">
        <v>342</v>
      </c>
      <c r="L17" s="96">
        <f t="shared" si="4"/>
        <v>40.76281287246722</v>
      </c>
      <c r="M17" s="96">
        <f t="shared" si="5"/>
        <v>703.6023617997408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6"/>
        <v>86</v>
      </c>
      <c r="D18" s="96">
        <f t="shared" si="0"/>
        <v>5.046948356807512</v>
      </c>
      <c r="E18" s="96">
        <f t="shared" si="1"/>
        <v>89.8463210020999</v>
      </c>
      <c r="F18" s="97">
        <v>7</v>
      </c>
      <c r="G18" s="95">
        <v>38</v>
      </c>
      <c r="H18" s="96">
        <f t="shared" si="2"/>
        <v>4.393063583815029</v>
      </c>
      <c r="I18" s="96">
        <f t="shared" si="3"/>
        <v>80.65885549329258</v>
      </c>
      <c r="J18" s="97">
        <v>8</v>
      </c>
      <c r="K18" s="95">
        <v>48</v>
      </c>
      <c r="L18" s="96">
        <f t="shared" si="4"/>
        <v>5.721096543504172</v>
      </c>
      <c r="M18" s="96">
        <f t="shared" si="5"/>
        <v>98.75120867364784</v>
      </c>
      <c r="N18" s="97">
        <v>6</v>
      </c>
    </row>
    <row r="19" spans="1:14" ht="25.5">
      <c r="A19" s="79" t="s">
        <v>13</v>
      </c>
      <c r="B19" s="64" t="s">
        <v>144</v>
      </c>
      <c r="C19" s="95">
        <f t="shared" si="6"/>
        <v>57</v>
      </c>
      <c r="D19" s="96">
        <f t="shared" si="0"/>
        <v>3.345070422535211</v>
      </c>
      <c r="E19" s="96">
        <f t="shared" si="1"/>
        <v>59.54930578046156</v>
      </c>
      <c r="F19" s="97">
        <v>8</v>
      </c>
      <c r="G19" s="95">
        <v>40</v>
      </c>
      <c r="H19" s="96">
        <f t="shared" si="2"/>
        <v>4.624277456647398</v>
      </c>
      <c r="I19" s="96">
        <f t="shared" si="3"/>
        <v>84.90405841399219</v>
      </c>
      <c r="J19" s="97">
        <v>6</v>
      </c>
      <c r="K19" s="95">
        <v>17</v>
      </c>
      <c r="L19" s="96">
        <f t="shared" si="4"/>
        <v>2.026221692491061</v>
      </c>
      <c r="M19" s="96">
        <f t="shared" si="5"/>
        <v>34.97438640525027</v>
      </c>
      <c r="N19" s="97">
        <v>10</v>
      </c>
    </row>
    <row r="20" spans="1:14" ht="25.5">
      <c r="A20" s="79" t="s">
        <v>14</v>
      </c>
      <c r="B20" s="64" t="s">
        <v>145</v>
      </c>
      <c r="C20" s="95">
        <f t="shared" si="6"/>
        <v>1</v>
      </c>
      <c r="D20" s="96">
        <f t="shared" si="0"/>
        <v>0.05868544600938967</v>
      </c>
      <c r="E20" s="96">
        <f t="shared" si="1"/>
        <v>1.0447246628151152</v>
      </c>
      <c r="F20" s="97">
        <v>14</v>
      </c>
      <c r="G20" s="95">
        <v>1</v>
      </c>
      <c r="H20" s="96">
        <f t="shared" si="2"/>
        <v>0.11560693641618498</v>
      </c>
      <c r="I20" s="96">
        <f t="shared" si="3"/>
        <v>2.122601460349805</v>
      </c>
      <c r="J20" s="97">
        <v>13</v>
      </c>
      <c r="K20" s="95">
        <v>0</v>
      </c>
      <c r="L20" s="96">
        <f t="shared" si="4"/>
        <v>0</v>
      </c>
      <c r="M20" s="96">
        <f t="shared" si="5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6"/>
        <v>1</v>
      </c>
      <c r="D21" s="96">
        <f t="shared" si="0"/>
        <v>0.05868544600938967</v>
      </c>
      <c r="E21" s="96">
        <f t="shared" si="1"/>
        <v>1.0447246628151152</v>
      </c>
      <c r="F21" s="97">
        <v>14</v>
      </c>
      <c r="G21" s="95">
        <v>0</v>
      </c>
      <c r="H21" s="96">
        <f t="shared" si="2"/>
        <v>0</v>
      </c>
      <c r="I21" s="96">
        <f t="shared" si="3"/>
        <v>0</v>
      </c>
      <c r="J21" s="97"/>
      <c r="K21" s="95">
        <v>1</v>
      </c>
      <c r="L21" s="96">
        <f t="shared" si="4"/>
        <v>0.11918951132300357</v>
      </c>
      <c r="M21" s="96">
        <f t="shared" si="5"/>
        <v>2.057316847367663</v>
      </c>
      <c r="N21" s="97">
        <v>13</v>
      </c>
    </row>
    <row r="22" spans="1:14" ht="25.5">
      <c r="A22" s="79" t="s">
        <v>16</v>
      </c>
      <c r="B22" s="64" t="s">
        <v>147</v>
      </c>
      <c r="C22" s="95">
        <f t="shared" si="6"/>
        <v>106</v>
      </c>
      <c r="D22" s="96">
        <f t="shared" si="0"/>
        <v>6.220657276995305</v>
      </c>
      <c r="E22" s="96">
        <f t="shared" si="1"/>
        <v>110.7408142584022</v>
      </c>
      <c r="F22" s="97">
        <v>5</v>
      </c>
      <c r="G22" s="95">
        <v>39</v>
      </c>
      <c r="H22" s="96">
        <f t="shared" si="2"/>
        <v>4.508670520231214</v>
      </c>
      <c r="I22" s="96">
        <f t="shared" si="3"/>
        <v>82.78145695364239</v>
      </c>
      <c r="J22" s="97">
        <v>7</v>
      </c>
      <c r="K22" s="95">
        <v>67</v>
      </c>
      <c r="L22" s="96">
        <f t="shared" si="4"/>
        <v>7.985697258641239</v>
      </c>
      <c r="M22" s="96">
        <f t="shared" si="5"/>
        <v>137.8402287736334</v>
      </c>
      <c r="N22" s="97">
        <v>4</v>
      </c>
    </row>
    <row r="23" spans="1:14" ht="25.5">
      <c r="A23" s="79" t="s">
        <v>17</v>
      </c>
      <c r="B23" s="64" t="s">
        <v>148</v>
      </c>
      <c r="C23" s="95">
        <f t="shared" si="6"/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6"/>
        <v>3</v>
      </c>
      <c r="D24" s="96">
        <f t="shared" si="0"/>
        <v>0.17605633802816903</v>
      </c>
      <c r="E24" s="96">
        <f t="shared" si="1"/>
        <v>3.1341739884453452</v>
      </c>
      <c r="F24" s="97">
        <v>12</v>
      </c>
      <c r="G24" s="95">
        <v>3</v>
      </c>
      <c r="H24" s="96">
        <f t="shared" si="2"/>
        <v>0.3468208092485549</v>
      </c>
      <c r="I24" s="96">
        <f t="shared" si="3"/>
        <v>6.367804381049414</v>
      </c>
      <c r="J24" s="97">
        <v>11</v>
      </c>
      <c r="K24" s="95">
        <v>0</v>
      </c>
      <c r="L24" s="96">
        <f t="shared" si="4"/>
        <v>0</v>
      </c>
      <c r="M24" s="96">
        <f t="shared" si="5"/>
        <v>0</v>
      </c>
      <c r="N24" s="97"/>
    </row>
    <row r="25" spans="1:14" ht="25.5">
      <c r="A25" s="79" t="s">
        <v>19</v>
      </c>
      <c r="B25" s="64" t="s">
        <v>150</v>
      </c>
      <c r="C25" s="95">
        <f t="shared" si="6"/>
        <v>2</v>
      </c>
      <c r="D25" s="96">
        <f t="shared" si="0"/>
        <v>0.11737089201877934</v>
      </c>
      <c r="E25" s="96">
        <f t="shared" si="1"/>
        <v>2.0894493256302304</v>
      </c>
      <c r="F25" s="97">
        <v>13</v>
      </c>
      <c r="G25" s="95">
        <v>2</v>
      </c>
      <c r="H25" s="96">
        <f t="shared" si="2"/>
        <v>0.23121387283236997</v>
      </c>
      <c r="I25" s="96">
        <f t="shared" si="3"/>
        <v>4.24520292069961</v>
      </c>
      <c r="J25" s="97">
        <v>12</v>
      </c>
      <c r="K25" s="95">
        <v>0</v>
      </c>
      <c r="L25" s="96">
        <f t="shared" si="4"/>
        <v>0</v>
      </c>
      <c r="M25" s="96">
        <f t="shared" si="5"/>
        <v>0</v>
      </c>
      <c r="N25" s="97"/>
    </row>
    <row r="26" spans="1:14" ht="25.5">
      <c r="A26" s="79" t="s">
        <v>20</v>
      </c>
      <c r="B26" s="64" t="s">
        <v>151</v>
      </c>
      <c r="C26" s="95">
        <f t="shared" si="6"/>
        <v>6</v>
      </c>
      <c r="D26" s="96">
        <f t="shared" si="0"/>
        <v>0.35211267605633806</v>
      </c>
      <c r="E26" s="96">
        <f t="shared" si="1"/>
        <v>6.2683479768906905</v>
      </c>
      <c r="F26" s="97">
        <v>11</v>
      </c>
      <c r="G26" s="95">
        <v>3</v>
      </c>
      <c r="H26" s="96">
        <f t="shared" si="2"/>
        <v>0.3468208092485549</v>
      </c>
      <c r="I26" s="96">
        <f t="shared" si="3"/>
        <v>6.367804381049414</v>
      </c>
      <c r="J26" s="97">
        <v>11</v>
      </c>
      <c r="K26" s="95">
        <v>3</v>
      </c>
      <c r="L26" s="96">
        <f t="shared" si="4"/>
        <v>0.3575685339690107</v>
      </c>
      <c r="M26" s="96">
        <f t="shared" si="5"/>
        <v>6.17195054210299</v>
      </c>
      <c r="N26" s="97">
        <v>11</v>
      </c>
    </row>
    <row r="27" spans="1:14" ht="25.5">
      <c r="A27" s="79" t="s">
        <v>21</v>
      </c>
      <c r="B27" s="64" t="s">
        <v>152</v>
      </c>
      <c r="C27" s="95">
        <f>G27+K27</f>
        <v>90</v>
      </c>
      <c r="D27" s="96">
        <f t="shared" si="0"/>
        <v>5.28169014084507</v>
      </c>
      <c r="E27" s="96">
        <f t="shared" si="1"/>
        <v>94.02521965336035</v>
      </c>
      <c r="F27" s="97">
        <v>6</v>
      </c>
      <c r="G27" s="95">
        <v>50</v>
      </c>
      <c r="H27" s="96">
        <f t="shared" si="2"/>
        <v>5.780346820809249</v>
      </c>
      <c r="I27" s="96">
        <f t="shared" si="3"/>
        <v>106.13007301749023</v>
      </c>
      <c r="J27" s="97">
        <v>5</v>
      </c>
      <c r="K27" s="95">
        <v>40</v>
      </c>
      <c r="L27" s="96">
        <f t="shared" si="4"/>
        <v>4.767580452920143</v>
      </c>
      <c r="M27" s="96">
        <f t="shared" si="5"/>
        <v>82.29267389470652</v>
      </c>
      <c r="N27" s="97">
        <v>7</v>
      </c>
    </row>
    <row r="28" spans="1:14" ht="25.5">
      <c r="A28" s="78" t="s">
        <v>49</v>
      </c>
      <c r="B28" s="64" t="s">
        <v>153</v>
      </c>
      <c r="C28" s="95">
        <f>G28+K28</f>
        <v>134</v>
      </c>
      <c r="D28" s="96">
        <f t="shared" si="0"/>
        <v>7.863849765258216</v>
      </c>
      <c r="E28" s="96">
        <f t="shared" si="1"/>
        <v>139.99310481722543</v>
      </c>
      <c r="F28" s="97">
        <v>3</v>
      </c>
      <c r="G28" s="95">
        <v>81</v>
      </c>
      <c r="H28" s="96">
        <f t="shared" si="2"/>
        <v>9.364161849710982</v>
      </c>
      <c r="I28" s="96">
        <f t="shared" si="3"/>
        <v>171.9307182883342</v>
      </c>
      <c r="J28" s="97">
        <v>3</v>
      </c>
      <c r="K28" s="95">
        <v>53</v>
      </c>
      <c r="L28" s="96">
        <f t="shared" si="4"/>
        <v>6.31704410011919</v>
      </c>
      <c r="M28" s="96">
        <f t="shared" si="5"/>
        <v>109.03779291048615</v>
      </c>
      <c r="N28" s="97">
        <v>5</v>
      </c>
    </row>
    <row r="29" spans="1:14" ht="12.75">
      <c r="A29" s="145" t="s">
        <v>25</v>
      </c>
      <c r="B29" s="146"/>
      <c r="C29" s="99">
        <f>SUM(C9:C28)</f>
        <v>1704</v>
      </c>
      <c r="D29" s="100">
        <f>SUM(D9:D28)</f>
        <v>100.00000000000003</v>
      </c>
      <c r="E29" s="99">
        <f>SUM(C29/$C$30*100000)</f>
        <v>1780.2108254369562</v>
      </c>
      <c r="F29" s="100"/>
      <c r="G29" s="99">
        <f>SUM(G9:G28)</f>
        <v>865</v>
      </c>
      <c r="H29" s="100">
        <f>SUM(H9:H28)</f>
        <v>100</v>
      </c>
      <c r="I29" s="99">
        <f>SUM(G29/$G$30*100000)</f>
        <v>1836.0502632025812</v>
      </c>
      <c r="J29" s="100"/>
      <c r="K29" s="99">
        <f>SUM(K9:K28)</f>
        <v>839</v>
      </c>
      <c r="L29" s="100">
        <f>SUM(L9:L28)</f>
        <v>100.00000000000001</v>
      </c>
      <c r="M29" s="99">
        <f>SUM(K29/$K$30*100000)</f>
        <v>1726.0888349414693</v>
      </c>
      <c r="N29" s="100"/>
    </row>
    <row r="30" spans="2:14" ht="12.75">
      <c r="B30" s="102" t="s">
        <v>42</v>
      </c>
      <c r="C30" s="103">
        <f>G30+K30</f>
        <v>95719</v>
      </c>
      <c r="D30" s="103"/>
      <c r="E30" s="105"/>
      <c r="F30" s="104"/>
      <c r="G30" s="103">
        <v>47112</v>
      </c>
      <c r="H30" s="103"/>
      <c r="I30" s="105"/>
      <c r="J30" s="104"/>
      <c r="K30" s="103">
        <v>48607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38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26">G9+K9</f>
        <v>2</v>
      </c>
      <c r="D9" s="96">
        <f aca="true" t="shared" si="1" ref="D9:D28">SUM(C9/C$29*100)</f>
        <v>0.08368200836820083</v>
      </c>
      <c r="E9" s="96">
        <f aca="true" t="shared" si="2" ref="E9:E28">SUM(C9/C$30*100000)</f>
        <v>1.4181882644921113</v>
      </c>
      <c r="F9" s="97">
        <v>13</v>
      </c>
      <c r="G9" s="95">
        <v>2</v>
      </c>
      <c r="H9" s="96">
        <f aca="true" t="shared" si="3" ref="H9:H28">SUM(G9/G$29*100)</f>
        <v>0.1736111111111111</v>
      </c>
      <c r="I9" s="96">
        <f aca="true" t="shared" si="4" ref="I9:I28">SUM(G9/G$30*100000)</f>
        <v>2.9260299625468167</v>
      </c>
      <c r="J9" s="97">
        <v>11</v>
      </c>
      <c r="K9" s="95">
        <v>0</v>
      </c>
      <c r="L9" s="96">
        <f aca="true" t="shared" si="5" ref="L9:L28">SUM(K9/K$29*100)</f>
        <v>0</v>
      </c>
      <c r="M9" s="96">
        <f aca="true" t="shared" si="6" ref="M9:M28">SUM(K9/K$30*100000)</f>
        <v>0</v>
      </c>
      <c r="N9" s="97"/>
    </row>
    <row r="10" spans="1:14" ht="25.5">
      <c r="A10" s="79" t="s">
        <v>5</v>
      </c>
      <c r="B10" s="64" t="s">
        <v>135</v>
      </c>
      <c r="C10" s="95">
        <f t="shared" si="0"/>
        <v>540</v>
      </c>
      <c r="D10" s="96">
        <f t="shared" si="1"/>
        <v>22.594142259414227</v>
      </c>
      <c r="E10" s="96">
        <f t="shared" si="2"/>
        <v>382.91083141287004</v>
      </c>
      <c r="F10" s="97">
        <v>2</v>
      </c>
      <c r="G10" s="95">
        <v>291</v>
      </c>
      <c r="H10" s="96">
        <f t="shared" si="3"/>
        <v>25.260416666666668</v>
      </c>
      <c r="I10" s="96">
        <f t="shared" si="4"/>
        <v>425.7373595505618</v>
      </c>
      <c r="J10" s="97">
        <v>2</v>
      </c>
      <c r="K10" s="95">
        <v>249</v>
      </c>
      <c r="L10" s="96">
        <f t="shared" si="5"/>
        <v>20.11308562197092</v>
      </c>
      <c r="M10" s="96">
        <f t="shared" si="6"/>
        <v>342.6306881510327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0</v>
      </c>
      <c r="D11" s="96">
        <f t="shared" si="1"/>
        <v>0</v>
      </c>
      <c r="E11" s="96">
        <f t="shared" si="2"/>
        <v>0</v>
      </c>
      <c r="F11" s="97"/>
      <c r="G11" s="95">
        <v>0</v>
      </c>
      <c r="H11" s="96">
        <f t="shared" si="3"/>
        <v>0</v>
      </c>
      <c r="I11" s="96">
        <f t="shared" si="4"/>
        <v>0</v>
      </c>
      <c r="J11" s="97"/>
      <c r="K11" s="95">
        <v>0</v>
      </c>
      <c r="L11" s="96">
        <f t="shared" si="5"/>
        <v>0</v>
      </c>
      <c r="M11" s="96">
        <f t="shared" si="6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0"/>
        <v>269</v>
      </c>
      <c r="D12" s="96">
        <f t="shared" si="1"/>
        <v>11.255230125523012</v>
      </c>
      <c r="E12" s="96">
        <f t="shared" si="2"/>
        <v>190.74632157418898</v>
      </c>
      <c r="F12" s="97">
        <v>3</v>
      </c>
      <c r="G12" s="95">
        <v>97</v>
      </c>
      <c r="H12" s="96">
        <f t="shared" si="3"/>
        <v>8.42013888888889</v>
      </c>
      <c r="I12" s="96">
        <f t="shared" si="4"/>
        <v>141.9124531835206</v>
      </c>
      <c r="J12" s="97">
        <v>3</v>
      </c>
      <c r="K12" s="95">
        <v>172</v>
      </c>
      <c r="L12" s="96">
        <f t="shared" si="5"/>
        <v>13.893376413570275</v>
      </c>
      <c r="M12" s="96">
        <f t="shared" si="6"/>
        <v>236.67661992762098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50</v>
      </c>
      <c r="D13" s="96">
        <f t="shared" si="1"/>
        <v>2.092050209205021</v>
      </c>
      <c r="E13" s="96">
        <f t="shared" si="2"/>
        <v>35.45470661230278</v>
      </c>
      <c r="F13" s="97">
        <v>8</v>
      </c>
      <c r="G13" s="95">
        <v>23</v>
      </c>
      <c r="H13" s="96">
        <f t="shared" si="3"/>
        <v>1.9965277777777777</v>
      </c>
      <c r="I13" s="96">
        <f t="shared" si="4"/>
        <v>33.64934456928839</v>
      </c>
      <c r="J13" s="97">
        <v>9</v>
      </c>
      <c r="K13" s="95">
        <v>27</v>
      </c>
      <c r="L13" s="96">
        <f t="shared" si="5"/>
        <v>2.1809369951534734</v>
      </c>
      <c r="M13" s="96">
        <f t="shared" si="6"/>
        <v>37.15272522119632</v>
      </c>
      <c r="N13" s="97">
        <v>8</v>
      </c>
    </row>
    <row r="14" spans="1:14" ht="25.5">
      <c r="A14" s="79" t="s">
        <v>9</v>
      </c>
      <c r="B14" s="64" t="s">
        <v>139</v>
      </c>
      <c r="C14" s="95">
        <f t="shared" si="0"/>
        <v>42</v>
      </c>
      <c r="D14" s="96">
        <f t="shared" si="1"/>
        <v>1.7573221757322177</v>
      </c>
      <c r="E14" s="96">
        <f t="shared" si="2"/>
        <v>29.78195355433434</v>
      </c>
      <c r="F14" s="97">
        <v>10</v>
      </c>
      <c r="G14" s="95">
        <v>18</v>
      </c>
      <c r="H14" s="96">
        <f t="shared" si="3"/>
        <v>1.5625</v>
      </c>
      <c r="I14" s="96">
        <f t="shared" si="4"/>
        <v>26.334269662921347</v>
      </c>
      <c r="J14" s="97">
        <v>10</v>
      </c>
      <c r="K14" s="95">
        <v>24</v>
      </c>
      <c r="L14" s="96">
        <f t="shared" si="5"/>
        <v>1.938610662358643</v>
      </c>
      <c r="M14" s="96">
        <f t="shared" si="6"/>
        <v>33.0246446410634</v>
      </c>
      <c r="N14" s="97">
        <v>9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1025</v>
      </c>
      <c r="D17" s="96">
        <f t="shared" si="1"/>
        <v>42.88702928870293</v>
      </c>
      <c r="E17" s="96">
        <f t="shared" si="2"/>
        <v>726.821485552207</v>
      </c>
      <c r="F17" s="97">
        <v>1</v>
      </c>
      <c r="G17" s="95">
        <v>463</v>
      </c>
      <c r="H17" s="96">
        <f t="shared" si="3"/>
        <v>40.19097222222222</v>
      </c>
      <c r="I17" s="96">
        <f t="shared" si="4"/>
        <v>677.3759363295881</v>
      </c>
      <c r="J17" s="97">
        <v>1</v>
      </c>
      <c r="K17" s="95">
        <v>562</v>
      </c>
      <c r="L17" s="96">
        <f t="shared" si="5"/>
        <v>45.39579967689822</v>
      </c>
      <c r="M17" s="96">
        <f t="shared" si="6"/>
        <v>773.3270953449011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76</v>
      </c>
      <c r="D18" s="96">
        <f t="shared" si="1"/>
        <v>3.1799163179916317</v>
      </c>
      <c r="E18" s="96">
        <f t="shared" si="2"/>
        <v>53.89115405070023</v>
      </c>
      <c r="F18" s="97">
        <v>7</v>
      </c>
      <c r="G18" s="95">
        <v>44</v>
      </c>
      <c r="H18" s="96">
        <f t="shared" si="3"/>
        <v>3.8194444444444446</v>
      </c>
      <c r="I18" s="96">
        <f t="shared" si="4"/>
        <v>64.37265917602996</v>
      </c>
      <c r="J18" s="97">
        <v>7</v>
      </c>
      <c r="K18" s="95">
        <v>32</v>
      </c>
      <c r="L18" s="96">
        <f t="shared" si="5"/>
        <v>2.5848142164781907</v>
      </c>
      <c r="M18" s="96">
        <f t="shared" si="6"/>
        <v>44.03285952141786</v>
      </c>
      <c r="N18" s="97">
        <v>7</v>
      </c>
    </row>
    <row r="19" spans="1:14" ht="25.5">
      <c r="A19" s="79" t="s">
        <v>13</v>
      </c>
      <c r="B19" s="64" t="s">
        <v>144</v>
      </c>
      <c r="C19" s="95">
        <f t="shared" si="0"/>
        <v>85</v>
      </c>
      <c r="D19" s="96">
        <f t="shared" si="1"/>
        <v>3.556485355648536</v>
      </c>
      <c r="E19" s="96">
        <f t="shared" si="2"/>
        <v>60.27300124091473</v>
      </c>
      <c r="F19" s="97">
        <v>6</v>
      </c>
      <c r="G19" s="95">
        <v>46</v>
      </c>
      <c r="H19" s="96">
        <f t="shared" si="3"/>
        <v>3.9930555555555554</v>
      </c>
      <c r="I19" s="96">
        <f t="shared" si="4"/>
        <v>67.29868913857678</v>
      </c>
      <c r="J19" s="97">
        <v>6</v>
      </c>
      <c r="K19" s="95">
        <v>39</v>
      </c>
      <c r="L19" s="96">
        <f t="shared" si="5"/>
        <v>3.150242326332795</v>
      </c>
      <c r="M19" s="96">
        <f t="shared" si="6"/>
        <v>53.665047541728015</v>
      </c>
      <c r="N19" s="97">
        <v>5</v>
      </c>
    </row>
    <row r="20" spans="1:14" ht="25.5">
      <c r="A20" s="79" t="s">
        <v>14</v>
      </c>
      <c r="B20" s="64" t="s">
        <v>145</v>
      </c>
      <c r="C20" s="95">
        <f t="shared" si="0"/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0"/>
        <v>4</v>
      </c>
      <c r="D21" s="96">
        <f t="shared" si="1"/>
        <v>0.16736401673640167</v>
      </c>
      <c r="E21" s="96">
        <f t="shared" si="2"/>
        <v>2.8363765289842227</v>
      </c>
      <c r="F21" s="97">
        <v>11</v>
      </c>
      <c r="G21" s="95">
        <v>1</v>
      </c>
      <c r="H21" s="96">
        <f t="shared" si="3"/>
        <v>0.08680555555555555</v>
      </c>
      <c r="I21" s="96">
        <f t="shared" si="4"/>
        <v>1.4630149812734083</v>
      </c>
      <c r="J21" s="97">
        <v>12</v>
      </c>
      <c r="K21" s="95">
        <v>3</v>
      </c>
      <c r="L21" s="96">
        <f t="shared" si="5"/>
        <v>0.24232633279483037</v>
      </c>
      <c r="M21" s="96">
        <f t="shared" si="6"/>
        <v>4.128080580132925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0"/>
        <v>48</v>
      </c>
      <c r="D22" s="96">
        <f t="shared" si="1"/>
        <v>2.00836820083682</v>
      </c>
      <c r="E22" s="96">
        <f t="shared" si="2"/>
        <v>34.03651834781067</v>
      </c>
      <c r="F22" s="97">
        <v>9</v>
      </c>
      <c r="G22" s="95">
        <v>26</v>
      </c>
      <c r="H22" s="96">
        <f t="shared" si="3"/>
        <v>2.256944444444444</v>
      </c>
      <c r="I22" s="96">
        <f t="shared" si="4"/>
        <v>38.03838951310861</v>
      </c>
      <c r="J22" s="97">
        <v>8</v>
      </c>
      <c r="K22" s="95">
        <v>22</v>
      </c>
      <c r="L22" s="96">
        <f t="shared" si="5"/>
        <v>1.7770597738287561</v>
      </c>
      <c r="M22" s="96">
        <f t="shared" si="6"/>
        <v>30.27259092097478</v>
      </c>
      <c r="N22" s="97">
        <v>10</v>
      </c>
    </row>
    <row r="23" spans="1:14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0"/>
        <v>3</v>
      </c>
      <c r="D24" s="96">
        <f t="shared" si="1"/>
        <v>0.12552301255230125</v>
      </c>
      <c r="E24" s="96">
        <f t="shared" si="2"/>
        <v>2.127282396738167</v>
      </c>
      <c r="F24" s="97">
        <v>12</v>
      </c>
      <c r="G24" s="95">
        <v>2</v>
      </c>
      <c r="H24" s="96">
        <f t="shared" si="3"/>
        <v>0.1736111111111111</v>
      </c>
      <c r="I24" s="96">
        <f t="shared" si="4"/>
        <v>2.9260299625468167</v>
      </c>
      <c r="J24" s="97">
        <v>11</v>
      </c>
      <c r="K24" s="95">
        <v>1</v>
      </c>
      <c r="L24" s="96">
        <f t="shared" si="5"/>
        <v>0.08077544426494346</v>
      </c>
      <c r="M24" s="96">
        <f t="shared" si="6"/>
        <v>1.3760268600443082</v>
      </c>
      <c r="N24" s="97">
        <v>12</v>
      </c>
    </row>
    <row r="25" spans="1:14" ht="25.5">
      <c r="A25" s="79" t="s">
        <v>19</v>
      </c>
      <c r="B25" s="64" t="s">
        <v>150</v>
      </c>
      <c r="C25" s="95">
        <f t="shared" si="0"/>
        <v>3</v>
      </c>
      <c r="D25" s="96">
        <f t="shared" si="1"/>
        <v>0.12552301255230125</v>
      </c>
      <c r="E25" s="96">
        <f t="shared" si="2"/>
        <v>2.127282396738167</v>
      </c>
      <c r="F25" s="97">
        <v>12</v>
      </c>
      <c r="G25" s="95">
        <v>2</v>
      </c>
      <c r="H25" s="96">
        <f t="shared" si="3"/>
        <v>0.1736111111111111</v>
      </c>
      <c r="I25" s="96">
        <f t="shared" si="4"/>
        <v>2.9260299625468167</v>
      </c>
      <c r="J25" s="97">
        <v>11</v>
      </c>
      <c r="K25" s="95">
        <v>1</v>
      </c>
      <c r="L25" s="96">
        <f t="shared" si="5"/>
        <v>0.08077544426494346</v>
      </c>
      <c r="M25" s="96">
        <f t="shared" si="6"/>
        <v>1.3760268600443082</v>
      </c>
      <c r="N25" s="97">
        <v>12</v>
      </c>
    </row>
    <row r="26" spans="1:14" ht="25.5">
      <c r="A26" s="79" t="s">
        <v>20</v>
      </c>
      <c r="B26" s="64" t="s">
        <v>151</v>
      </c>
      <c r="C26" s="95">
        <f t="shared" si="0"/>
        <v>2</v>
      </c>
      <c r="D26" s="96">
        <f t="shared" si="1"/>
        <v>0.08368200836820083</v>
      </c>
      <c r="E26" s="96">
        <f t="shared" si="2"/>
        <v>1.4181882644921113</v>
      </c>
      <c r="F26" s="97">
        <v>13</v>
      </c>
      <c r="G26" s="95">
        <v>1</v>
      </c>
      <c r="H26" s="96">
        <f t="shared" si="3"/>
        <v>0.08680555555555555</v>
      </c>
      <c r="I26" s="96">
        <f t="shared" si="4"/>
        <v>1.4630149812734083</v>
      </c>
      <c r="J26" s="97">
        <v>12</v>
      </c>
      <c r="K26" s="95">
        <v>1</v>
      </c>
      <c r="L26" s="96">
        <f t="shared" si="5"/>
        <v>0.08077544426494346</v>
      </c>
      <c r="M26" s="96">
        <f t="shared" si="6"/>
        <v>1.3760268600443082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98</v>
      </c>
      <c r="D27" s="96">
        <f t="shared" si="1"/>
        <v>4.100418410041841</v>
      </c>
      <c r="E27" s="96">
        <f t="shared" si="2"/>
        <v>69.49122496011346</v>
      </c>
      <c r="F27" s="97">
        <v>5</v>
      </c>
      <c r="G27" s="95">
        <v>65</v>
      </c>
      <c r="H27" s="96">
        <f t="shared" si="3"/>
        <v>5.642361111111112</v>
      </c>
      <c r="I27" s="96">
        <f t="shared" si="4"/>
        <v>95.09597378277154</v>
      </c>
      <c r="J27" s="97">
        <v>5</v>
      </c>
      <c r="K27" s="95">
        <v>33</v>
      </c>
      <c r="L27" s="96">
        <f t="shared" si="5"/>
        <v>2.6655896607431337</v>
      </c>
      <c r="M27" s="96">
        <f t="shared" si="6"/>
        <v>45.40888638146217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143</v>
      </c>
      <c r="D28" s="96">
        <f t="shared" si="1"/>
        <v>5.98326359832636</v>
      </c>
      <c r="E28" s="96">
        <f t="shared" si="2"/>
        <v>101.40046091118597</v>
      </c>
      <c r="F28" s="97">
        <v>4</v>
      </c>
      <c r="G28" s="95">
        <v>71</v>
      </c>
      <c r="H28" s="96">
        <f t="shared" si="3"/>
        <v>6.163194444444445</v>
      </c>
      <c r="I28" s="96">
        <f t="shared" si="4"/>
        <v>103.87406367041199</v>
      </c>
      <c r="J28" s="97">
        <v>4</v>
      </c>
      <c r="K28" s="95">
        <v>72</v>
      </c>
      <c r="L28" s="96">
        <f t="shared" si="5"/>
        <v>5.815831987075929</v>
      </c>
      <c r="M28" s="96">
        <f t="shared" si="6"/>
        <v>99.07393392319017</v>
      </c>
      <c r="N28" s="97">
        <v>4</v>
      </c>
    </row>
    <row r="29" spans="1:14" ht="12.75">
      <c r="A29" s="145" t="s">
        <v>25</v>
      </c>
      <c r="B29" s="146"/>
      <c r="C29" s="99">
        <f>SUM(C9:C28)</f>
        <v>2390</v>
      </c>
      <c r="D29" s="100">
        <f>SUM(D9:D28)</f>
        <v>100</v>
      </c>
      <c r="E29" s="99">
        <f>SUM(C29/$C$30*100000)</f>
        <v>1694.7349760680731</v>
      </c>
      <c r="F29" s="100"/>
      <c r="G29" s="99">
        <f>SUM(G9:G28)</f>
        <v>1152</v>
      </c>
      <c r="H29" s="100">
        <f>SUM(H9:H28)</f>
        <v>100.00000000000001</v>
      </c>
      <c r="I29" s="99">
        <f>SUM(G29/$G$30*100000)</f>
        <v>1685.3932584269662</v>
      </c>
      <c r="J29" s="100"/>
      <c r="K29" s="99">
        <f>SUM(K9:K28)</f>
        <v>1238</v>
      </c>
      <c r="L29" s="100">
        <f>SUM(L9:L28)</f>
        <v>100.00000000000001</v>
      </c>
      <c r="M29" s="99">
        <f>SUM(K29/$K$30*100000)</f>
        <v>1703.5212527348533</v>
      </c>
      <c r="N29" s="100"/>
    </row>
    <row r="30" spans="2:14" ht="12.75">
      <c r="B30" s="102" t="s">
        <v>42</v>
      </c>
      <c r="C30" s="95">
        <f>G30+K30</f>
        <v>141025</v>
      </c>
      <c r="D30" s="103"/>
      <c r="E30" s="105"/>
      <c r="F30" s="104"/>
      <c r="G30" s="103">
        <v>68352</v>
      </c>
      <c r="H30" s="103"/>
      <c r="I30" s="105"/>
      <c r="J30" s="104"/>
      <c r="K30" s="103">
        <v>72673</v>
      </c>
      <c r="L30" s="103"/>
      <c r="M30" s="105"/>
      <c r="N30" s="104"/>
    </row>
    <row r="32" ht="12.75">
      <c r="B32" s="4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3.140625" defaultRowHeight="12.75"/>
  <cols>
    <col min="1" max="1" width="5.7109375" style="76" customWidth="1"/>
    <col min="2" max="2" width="85.7109375" style="129" customWidth="1"/>
    <col min="3" max="3" width="10.7109375" style="76" customWidth="1"/>
    <col min="4" max="4" width="10.7109375" style="129" customWidth="1"/>
    <col min="5" max="5" width="10.7109375" style="114" customWidth="1"/>
    <col min="6" max="6" width="10.7109375" style="126" customWidth="1"/>
    <col min="7" max="7" width="10.7109375" style="115" customWidth="1"/>
    <col min="8" max="9" width="10.7109375" style="114" customWidth="1"/>
    <col min="10" max="10" width="10.7109375" style="126" customWidth="1"/>
    <col min="11" max="11" width="10.7109375" style="115" customWidth="1"/>
    <col min="12" max="13" width="10.7109375" style="114" customWidth="1"/>
    <col min="14" max="14" width="10.7109375" style="126" customWidth="1"/>
    <col min="15" max="15" width="10.7109375" style="114" customWidth="1"/>
    <col min="16" max="16" width="16.00390625" style="114" customWidth="1"/>
    <col min="17" max="18" width="13.140625" style="114" customWidth="1"/>
    <col min="19" max="19" width="14.7109375" style="114" bestFit="1" customWidth="1"/>
    <col min="20" max="20" width="15.7109375" style="114" bestFit="1" customWidth="1"/>
    <col min="21" max="16384" width="13.140625" style="114" customWidth="1"/>
  </cols>
  <sheetData>
    <row r="1" spans="1:14" ht="12.75">
      <c r="A1" s="111" t="s">
        <v>44</v>
      </c>
      <c r="B1" s="112"/>
      <c r="C1" s="86"/>
      <c r="D1" s="112"/>
      <c r="E1" s="112"/>
      <c r="F1" s="113"/>
      <c r="G1" s="86"/>
      <c r="H1" s="112"/>
      <c r="I1" s="112"/>
      <c r="J1" s="113"/>
      <c r="K1" s="86"/>
      <c r="L1" s="112"/>
      <c r="M1" s="112"/>
      <c r="N1" s="113"/>
    </row>
    <row r="2" spans="1:14" s="115" customFormat="1" ht="12.75">
      <c r="A2" s="86"/>
      <c r="B2" s="90"/>
      <c r="C2" s="91" t="s">
        <v>155</v>
      </c>
      <c r="D2" s="91"/>
      <c r="E2" s="91"/>
      <c r="F2" s="92"/>
      <c r="G2" s="93" t="s">
        <v>156</v>
      </c>
      <c r="H2" s="91"/>
      <c r="I2" s="91"/>
      <c r="J2" s="92"/>
      <c r="K2" s="93" t="s">
        <v>157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21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Q8" s="114"/>
      <c r="R8" s="114"/>
      <c r="S8" s="114"/>
      <c r="T8" s="114"/>
      <c r="U8" s="114"/>
    </row>
    <row r="9" spans="1:20" ht="25.5">
      <c r="A9" s="63" t="s">
        <v>4</v>
      </c>
      <c r="B9" s="64" t="s">
        <v>112</v>
      </c>
      <c r="C9" s="99">
        <v>251</v>
      </c>
      <c r="D9" s="96">
        <v>0.4405286343612335</v>
      </c>
      <c r="E9" s="96">
        <v>6.509942186007463</v>
      </c>
      <c r="F9" s="116">
        <v>11</v>
      </c>
      <c r="G9" s="99">
        <v>128</v>
      </c>
      <c r="H9" s="96">
        <v>0.4585348379007702</v>
      </c>
      <c r="I9" s="96">
        <v>6.87983032618458</v>
      </c>
      <c r="J9" s="117">
        <v>12</v>
      </c>
      <c r="K9" s="99">
        <v>123</v>
      </c>
      <c r="L9" s="96">
        <v>0.4232039636663914</v>
      </c>
      <c r="M9" s="96">
        <v>6.165011803742113</v>
      </c>
      <c r="N9" s="117">
        <v>11</v>
      </c>
      <c r="P9" s="105"/>
      <c r="S9" s="118"/>
      <c r="T9" s="118"/>
    </row>
    <row r="10" spans="1:20" ht="25.5">
      <c r="A10" s="63" t="s">
        <v>5</v>
      </c>
      <c r="B10" s="64" t="s">
        <v>113</v>
      </c>
      <c r="C10" s="99">
        <v>13247</v>
      </c>
      <c r="D10" s="96">
        <v>23.24973234814048</v>
      </c>
      <c r="E10" s="96">
        <v>343.57451847825047</v>
      </c>
      <c r="F10" s="116">
        <v>2</v>
      </c>
      <c r="G10" s="99">
        <v>7530</v>
      </c>
      <c r="H10" s="96">
        <v>26.974744760881247</v>
      </c>
      <c r="I10" s="96">
        <v>404.72751840757724</v>
      </c>
      <c r="J10" s="117">
        <v>2</v>
      </c>
      <c r="K10" s="99">
        <v>5717</v>
      </c>
      <c r="L10" s="96">
        <v>19.670382603908614</v>
      </c>
      <c r="M10" s="96">
        <v>286.547743756046</v>
      </c>
      <c r="N10" s="117">
        <v>2</v>
      </c>
      <c r="P10" s="105"/>
      <c r="S10" s="118"/>
      <c r="T10" s="118"/>
    </row>
    <row r="11" spans="1:20" ht="25.5">
      <c r="A11" s="63" t="s">
        <v>6</v>
      </c>
      <c r="B11" s="64" t="s">
        <v>114</v>
      </c>
      <c r="C11" s="99">
        <v>44</v>
      </c>
      <c r="D11" s="96">
        <v>0.07722414307527599</v>
      </c>
      <c r="E11" s="96">
        <v>1.1411850843997144</v>
      </c>
      <c r="F11" s="116">
        <v>15</v>
      </c>
      <c r="G11" s="99">
        <v>21</v>
      </c>
      <c r="H11" s="96">
        <v>0.07522837184309511</v>
      </c>
      <c r="I11" s="96">
        <v>1.1287221628896578</v>
      </c>
      <c r="J11" s="117">
        <v>15</v>
      </c>
      <c r="K11" s="99">
        <v>23</v>
      </c>
      <c r="L11" s="96">
        <v>0.07913570052298376</v>
      </c>
      <c r="M11" s="96">
        <v>1.15280708525259</v>
      </c>
      <c r="N11" s="117">
        <v>16</v>
      </c>
      <c r="P11" s="105"/>
      <c r="S11" s="118"/>
      <c r="T11" s="118"/>
    </row>
    <row r="12" spans="1:20" ht="25.5">
      <c r="A12" s="63" t="s">
        <v>7</v>
      </c>
      <c r="B12" s="64" t="s">
        <v>115</v>
      </c>
      <c r="C12" s="99">
        <v>4500</v>
      </c>
      <c r="D12" s="96">
        <v>7.897923723607772</v>
      </c>
      <c r="E12" s="96">
        <v>116.71211090451625</v>
      </c>
      <c r="F12" s="116">
        <v>3</v>
      </c>
      <c r="G12" s="99">
        <v>1958</v>
      </c>
      <c r="H12" s="96">
        <v>7.014150098513344</v>
      </c>
      <c r="I12" s="96">
        <v>105.23990452085475</v>
      </c>
      <c r="J12" s="117">
        <v>4</v>
      </c>
      <c r="K12" s="99">
        <v>2542</v>
      </c>
      <c r="L12" s="96">
        <v>8.746215249105422</v>
      </c>
      <c r="M12" s="96">
        <v>127.41024394400365</v>
      </c>
      <c r="N12" s="117">
        <v>3</v>
      </c>
      <c r="O12" s="119"/>
      <c r="P12" s="105"/>
      <c r="S12" s="118"/>
      <c r="T12" s="118"/>
    </row>
    <row r="13" spans="1:20" ht="25.5">
      <c r="A13" s="63" t="s">
        <v>8</v>
      </c>
      <c r="B13" s="64" t="s">
        <v>116</v>
      </c>
      <c r="C13" s="99">
        <v>1876</v>
      </c>
      <c r="D13" s="96">
        <v>3.2925566456640394</v>
      </c>
      <c r="E13" s="96">
        <v>48.65598223486056</v>
      </c>
      <c r="F13" s="116">
        <v>8</v>
      </c>
      <c r="G13" s="99">
        <v>752</v>
      </c>
      <c r="H13" s="96">
        <v>2.693892172667025</v>
      </c>
      <c r="I13" s="96">
        <v>40.41900316633441</v>
      </c>
      <c r="J13" s="117">
        <v>8</v>
      </c>
      <c r="K13" s="99">
        <v>1124</v>
      </c>
      <c r="L13" s="96">
        <v>3.8673272777319023</v>
      </c>
      <c r="M13" s="96">
        <v>56.337181035822226</v>
      </c>
      <c r="N13" s="117">
        <v>6</v>
      </c>
      <c r="O13" s="119"/>
      <c r="P13" s="105"/>
      <c r="S13" s="118"/>
      <c r="T13" s="118"/>
    </row>
    <row r="14" spans="1:20" ht="25.5">
      <c r="A14" s="63" t="s">
        <v>9</v>
      </c>
      <c r="B14" s="64" t="s">
        <v>117</v>
      </c>
      <c r="C14" s="99">
        <v>1445</v>
      </c>
      <c r="D14" s="96">
        <v>2.5361110623584953</v>
      </c>
      <c r="E14" s="96">
        <v>37.47755561267245</v>
      </c>
      <c r="F14" s="116">
        <v>10</v>
      </c>
      <c r="G14" s="99">
        <v>641</v>
      </c>
      <c r="H14" s="96">
        <v>2.2962564929249507</v>
      </c>
      <c r="I14" s="96">
        <v>34.45290030534622</v>
      </c>
      <c r="J14" s="117">
        <v>10</v>
      </c>
      <c r="K14" s="99">
        <v>804</v>
      </c>
      <c r="L14" s="96">
        <v>2.7663088356729975</v>
      </c>
      <c r="M14" s="96">
        <v>40.29812593665576</v>
      </c>
      <c r="N14" s="117">
        <v>10</v>
      </c>
      <c r="O14" s="119"/>
      <c r="P14" s="105"/>
      <c r="S14" s="118"/>
      <c r="T14" s="118"/>
    </row>
    <row r="15" spans="1:20" ht="25.5">
      <c r="A15" s="63" t="s">
        <v>26</v>
      </c>
      <c r="B15" s="64" t="s">
        <v>118</v>
      </c>
      <c r="C15" s="99">
        <v>0</v>
      </c>
      <c r="D15" s="96">
        <v>0</v>
      </c>
      <c r="E15" s="96">
        <v>0</v>
      </c>
      <c r="F15" s="116"/>
      <c r="G15" s="99">
        <v>0</v>
      </c>
      <c r="H15" s="96">
        <v>0</v>
      </c>
      <c r="I15" s="96">
        <v>0</v>
      </c>
      <c r="J15" s="117"/>
      <c r="K15" s="99">
        <v>0</v>
      </c>
      <c r="L15" s="96">
        <v>0</v>
      </c>
      <c r="M15" s="96">
        <v>0</v>
      </c>
      <c r="N15" s="117"/>
      <c r="O15" s="119"/>
      <c r="P15" s="105"/>
      <c r="S15" s="118"/>
      <c r="T15" s="118"/>
    </row>
    <row r="16" spans="1:20" ht="25.5">
      <c r="A16" s="63" t="s">
        <v>10</v>
      </c>
      <c r="B16" s="64" t="s">
        <v>119</v>
      </c>
      <c r="C16" s="99">
        <v>2</v>
      </c>
      <c r="D16" s="96">
        <v>0</v>
      </c>
      <c r="E16" s="96">
        <v>0.05</v>
      </c>
      <c r="F16" s="116">
        <v>17</v>
      </c>
      <c r="G16" s="99">
        <v>0</v>
      </c>
      <c r="H16" s="96">
        <v>0</v>
      </c>
      <c r="I16" s="96">
        <v>0</v>
      </c>
      <c r="J16" s="117"/>
      <c r="K16" s="99">
        <v>2</v>
      </c>
      <c r="L16" s="96">
        <v>0.006881365262868153</v>
      </c>
      <c r="M16" s="96">
        <v>0.10024409436979044</v>
      </c>
      <c r="N16" s="117">
        <v>18</v>
      </c>
      <c r="O16" s="119"/>
      <c r="P16" s="105"/>
      <c r="S16" s="118"/>
      <c r="T16" s="118"/>
    </row>
    <row r="17" spans="1:20" ht="25.5">
      <c r="A17" s="63" t="s">
        <v>11</v>
      </c>
      <c r="B17" s="64" t="s">
        <v>120</v>
      </c>
      <c r="C17" s="99">
        <v>22303</v>
      </c>
      <c r="D17" s="96">
        <v>39.14386506836092</v>
      </c>
      <c r="E17" s="96">
        <v>578.451157667428</v>
      </c>
      <c r="F17" s="116">
        <v>1</v>
      </c>
      <c r="G17" s="99">
        <v>9565</v>
      </c>
      <c r="H17" s="96">
        <v>34.26473222281927</v>
      </c>
      <c r="I17" s="96">
        <v>514.1060708590275</v>
      </c>
      <c r="J17" s="117">
        <v>1</v>
      </c>
      <c r="K17" s="99">
        <v>12738</v>
      </c>
      <c r="L17" s="96">
        <v>43.827415359207265</v>
      </c>
      <c r="M17" s="96">
        <v>638.4546370411954</v>
      </c>
      <c r="N17" s="117">
        <v>1</v>
      </c>
      <c r="O17" s="119"/>
      <c r="P17" s="105"/>
      <c r="S17" s="118"/>
      <c r="T17" s="118"/>
    </row>
    <row r="18" spans="1:20" ht="25.5">
      <c r="A18" s="63" t="s">
        <v>12</v>
      </c>
      <c r="B18" s="64" t="s">
        <v>121</v>
      </c>
      <c r="C18" s="99">
        <v>2638</v>
      </c>
      <c r="D18" s="96">
        <v>4.629938396194956</v>
      </c>
      <c r="E18" s="96">
        <v>68.41923301469198</v>
      </c>
      <c r="F18" s="116">
        <v>5</v>
      </c>
      <c r="G18" s="99">
        <v>1490</v>
      </c>
      <c r="H18" s="96">
        <v>5.337632097438653</v>
      </c>
      <c r="I18" s="96">
        <v>80.08552489074238</v>
      </c>
      <c r="J18" s="117">
        <v>6</v>
      </c>
      <c r="K18" s="99">
        <v>1148</v>
      </c>
      <c r="L18" s="96">
        <v>3.94990366088632</v>
      </c>
      <c r="M18" s="96">
        <v>57.540110168259716</v>
      </c>
      <c r="N18" s="117">
        <v>5</v>
      </c>
      <c r="O18" s="119"/>
      <c r="P18" s="105"/>
      <c r="S18" s="118"/>
      <c r="T18" s="118"/>
    </row>
    <row r="19" spans="1:20" ht="25.5">
      <c r="A19" s="63" t="s">
        <v>13</v>
      </c>
      <c r="B19" s="64" t="s">
        <v>122</v>
      </c>
      <c r="C19" s="99">
        <v>2134</v>
      </c>
      <c r="D19" s="96">
        <v>3.7453709391508854</v>
      </c>
      <c r="E19" s="96">
        <v>55.347476593386155</v>
      </c>
      <c r="F19" s="116">
        <v>7</v>
      </c>
      <c r="G19" s="99">
        <v>1301</v>
      </c>
      <c r="H19" s="96">
        <v>4.660576750850797</v>
      </c>
      <c r="I19" s="96">
        <v>69.92702542473546</v>
      </c>
      <c r="J19" s="117">
        <v>7</v>
      </c>
      <c r="K19" s="99">
        <v>833</v>
      </c>
      <c r="L19" s="96">
        <v>2.866088631984586</v>
      </c>
      <c r="M19" s="96">
        <v>41.75166530501772</v>
      </c>
      <c r="N19" s="117">
        <v>9</v>
      </c>
      <c r="O19" s="119"/>
      <c r="P19" s="105"/>
      <c r="S19" s="118"/>
      <c r="T19" s="118"/>
    </row>
    <row r="20" spans="1:20" ht="25.5">
      <c r="A20" s="63" t="s">
        <v>14</v>
      </c>
      <c r="B20" s="64" t="s">
        <v>123</v>
      </c>
      <c r="C20" s="99">
        <v>32</v>
      </c>
      <c r="D20" s="96">
        <v>0.056163013145655256</v>
      </c>
      <c r="E20" s="96">
        <v>0.829952788654338</v>
      </c>
      <c r="F20" s="116">
        <v>16</v>
      </c>
      <c r="G20" s="99">
        <v>11</v>
      </c>
      <c r="H20" s="96">
        <v>0.039405337632097436</v>
      </c>
      <c r="I20" s="96">
        <v>0.5912354186564873</v>
      </c>
      <c r="J20" s="117">
        <v>17</v>
      </c>
      <c r="K20" s="99">
        <v>21</v>
      </c>
      <c r="L20" s="96">
        <v>0.0722543352601156</v>
      </c>
      <c r="M20" s="96">
        <v>1.0525629908827996</v>
      </c>
      <c r="N20" s="117">
        <v>17</v>
      </c>
      <c r="O20" s="119"/>
      <c r="P20" s="105"/>
      <c r="S20" s="118"/>
      <c r="T20" s="118"/>
    </row>
    <row r="21" spans="1:20" ht="25.5">
      <c r="A21" s="63" t="s">
        <v>15</v>
      </c>
      <c r="B21" s="64" t="s">
        <v>124</v>
      </c>
      <c r="C21" s="99">
        <v>84</v>
      </c>
      <c r="D21" s="96">
        <v>0.14742790950734505</v>
      </c>
      <c r="E21" s="96">
        <v>2.178626070217637</v>
      </c>
      <c r="F21" s="116">
        <v>13</v>
      </c>
      <c r="G21" s="99">
        <v>18</v>
      </c>
      <c r="H21" s="96">
        <v>0.0644814615797958</v>
      </c>
      <c r="I21" s="96">
        <v>0.9674761396197067</v>
      </c>
      <c r="J21" s="117">
        <v>16</v>
      </c>
      <c r="K21" s="99">
        <v>66</v>
      </c>
      <c r="L21" s="96">
        <v>0.22708505367464907</v>
      </c>
      <c r="M21" s="96">
        <v>3.3080551142030847</v>
      </c>
      <c r="N21" s="117">
        <v>13</v>
      </c>
      <c r="O21" s="119"/>
      <c r="P21" s="105"/>
      <c r="S21" s="118"/>
      <c r="T21" s="118"/>
    </row>
    <row r="22" spans="1:20" ht="25.5">
      <c r="A22" s="63" t="s">
        <v>16</v>
      </c>
      <c r="B22" s="64" t="s">
        <v>125</v>
      </c>
      <c r="C22" s="99">
        <v>1581</v>
      </c>
      <c r="D22" s="96">
        <v>2.7748038682275307</v>
      </c>
      <c r="E22" s="96">
        <v>41.00485496445338</v>
      </c>
      <c r="F22" s="116">
        <v>9</v>
      </c>
      <c r="G22" s="99">
        <v>644</v>
      </c>
      <c r="H22" s="96">
        <v>2.30700340318825</v>
      </c>
      <c r="I22" s="96">
        <v>34.61414632861617</v>
      </c>
      <c r="J22" s="117">
        <v>9</v>
      </c>
      <c r="K22" s="99">
        <v>937</v>
      </c>
      <c r="L22" s="96">
        <v>3.2239196256537297</v>
      </c>
      <c r="M22" s="96">
        <v>46.96435821224682</v>
      </c>
      <c r="N22" s="117">
        <v>8</v>
      </c>
      <c r="O22" s="119"/>
      <c r="P22" s="105"/>
      <c r="S22" s="118"/>
      <c r="T22" s="118"/>
    </row>
    <row r="23" spans="1:20" ht="25.5">
      <c r="A23" s="63" t="s">
        <v>17</v>
      </c>
      <c r="B23" s="64" t="s">
        <v>126</v>
      </c>
      <c r="C23" s="99">
        <v>2</v>
      </c>
      <c r="D23" s="96">
        <v>0.0035101883216034535</v>
      </c>
      <c r="E23" s="96">
        <v>0.05187204929089612</v>
      </c>
      <c r="F23" s="116">
        <v>17</v>
      </c>
      <c r="G23" s="99">
        <v>0</v>
      </c>
      <c r="H23" s="96">
        <v>0</v>
      </c>
      <c r="I23" s="96">
        <v>0</v>
      </c>
      <c r="J23" s="117"/>
      <c r="K23" s="99">
        <v>2</v>
      </c>
      <c r="L23" s="96">
        <v>0.006881365262868153</v>
      </c>
      <c r="M23" s="96">
        <v>0.10024409436979044</v>
      </c>
      <c r="N23" s="117">
        <v>18</v>
      </c>
      <c r="O23" s="119"/>
      <c r="P23" s="105"/>
      <c r="S23" s="118"/>
      <c r="T23" s="118"/>
    </row>
    <row r="24" spans="1:20" ht="25.5">
      <c r="A24" s="63" t="s">
        <v>18</v>
      </c>
      <c r="B24" s="64" t="s">
        <v>127</v>
      </c>
      <c r="C24" s="99">
        <v>81</v>
      </c>
      <c r="D24" s="96">
        <v>0.1421626270249399</v>
      </c>
      <c r="E24" s="96">
        <v>2.1008179962812927</v>
      </c>
      <c r="F24" s="116">
        <v>14</v>
      </c>
      <c r="G24" s="99">
        <v>49</v>
      </c>
      <c r="H24" s="96">
        <v>0.1755328676338886</v>
      </c>
      <c r="I24" s="96">
        <v>2.633685046742535</v>
      </c>
      <c r="J24" s="117">
        <v>14</v>
      </c>
      <c r="K24" s="99">
        <v>32</v>
      </c>
      <c r="L24" s="96">
        <v>0.11010184420589045</v>
      </c>
      <c r="M24" s="96">
        <v>1.603905509916647</v>
      </c>
      <c r="N24" s="117">
        <v>14</v>
      </c>
      <c r="O24" s="119"/>
      <c r="P24" s="105"/>
      <c r="S24" s="118"/>
      <c r="T24" s="118"/>
    </row>
    <row r="25" spans="1:20" ht="25.5">
      <c r="A25" s="63" t="s">
        <v>19</v>
      </c>
      <c r="B25" s="64" t="s">
        <v>128</v>
      </c>
      <c r="C25" s="99">
        <v>81</v>
      </c>
      <c r="D25" s="96">
        <v>0.1421626270249399</v>
      </c>
      <c r="E25" s="96">
        <v>2.1008179962812927</v>
      </c>
      <c r="F25" s="116">
        <v>14</v>
      </c>
      <c r="G25" s="99">
        <v>52</v>
      </c>
      <c r="H25" s="96">
        <v>0.1862797778971879</v>
      </c>
      <c r="I25" s="96">
        <v>2.7949310700124856</v>
      </c>
      <c r="J25" s="117">
        <v>13</v>
      </c>
      <c r="K25" s="99">
        <v>29</v>
      </c>
      <c r="L25" s="96">
        <v>0.0997797963115882</v>
      </c>
      <c r="M25" s="96">
        <v>1.4535393683619615</v>
      </c>
      <c r="N25" s="117">
        <v>15</v>
      </c>
      <c r="O25" s="119"/>
      <c r="P25" s="105"/>
      <c r="S25" s="118"/>
      <c r="T25" s="118"/>
    </row>
    <row r="26" spans="1:20" ht="25.5">
      <c r="A26" s="63" t="s">
        <v>20</v>
      </c>
      <c r="B26" s="64" t="s">
        <v>129</v>
      </c>
      <c r="C26" s="99">
        <v>224</v>
      </c>
      <c r="D26" s="96">
        <v>0.3931410920195869</v>
      </c>
      <c r="E26" s="96">
        <v>5.809669520580365</v>
      </c>
      <c r="F26" s="116">
        <v>12</v>
      </c>
      <c r="G26" s="99">
        <v>138</v>
      </c>
      <c r="H26" s="96">
        <v>0.49435787211176785</v>
      </c>
      <c r="I26" s="96">
        <v>7.417317070417751</v>
      </c>
      <c r="J26" s="117">
        <v>11</v>
      </c>
      <c r="K26" s="99">
        <v>86</v>
      </c>
      <c r="L26" s="96">
        <v>0.2958987063033306</v>
      </c>
      <c r="M26" s="96">
        <v>4.3104960579009886</v>
      </c>
      <c r="N26" s="117">
        <v>12</v>
      </c>
      <c r="O26" s="119"/>
      <c r="P26" s="105"/>
      <c r="S26" s="118"/>
      <c r="T26" s="118"/>
    </row>
    <row r="27" spans="1:20" ht="25.5">
      <c r="A27" s="63" t="s">
        <v>21</v>
      </c>
      <c r="B27" s="64" t="s">
        <v>130</v>
      </c>
      <c r="C27" s="99">
        <v>2611</v>
      </c>
      <c r="D27" s="96">
        <v>4.582550853853309</v>
      </c>
      <c r="E27" s="96">
        <v>67.71896034926488</v>
      </c>
      <c r="F27" s="116">
        <v>6</v>
      </c>
      <c r="G27" s="99">
        <v>1586</v>
      </c>
      <c r="H27" s="96">
        <v>5.68153322586423</v>
      </c>
      <c r="I27" s="96">
        <v>85.24539763538083</v>
      </c>
      <c r="J27" s="117">
        <v>5</v>
      </c>
      <c r="K27" s="99">
        <v>1025</v>
      </c>
      <c r="L27" s="96">
        <v>3.5266996972199283</v>
      </c>
      <c r="M27" s="96">
        <v>51.375098364517605</v>
      </c>
      <c r="N27" s="117">
        <v>7</v>
      </c>
      <c r="O27" s="119"/>
      <c r="P27" s="105"/>
      <c r="S27" s="118"/>
      <c r="T27" s="118"/>
    </row>
    <row r="28" spans="1:20" ht="25.5">
      <c r="A28" s="63" t="s">
        <v>49</v>
      </c>
      <c r="B28" s="64" t="s">
        <v>131</v>
      </c>
      <c r="C28" s="99">
        <v>3843</v>
      </c>
      <c r="D28" s="96">
        <v>6.744826859961036</v>
      </c>
      <c r="E28" s="96">
        <v>99.67214271245689</v>
      </c>
      <c r="F28" s="116">
        <v>4</v>
      </c>
      <c r="G28" s="99">
        <v>2031</v>
      </c>
      <c r="H28" s="96">
        <v>7.275658248253627</v>
      </c>
      <c r="I28" s="96">
        <v>109.1635577537569</v>
      </c>
      <c r="J28" s="117">
        <v>3</v>
      </c>
      <c r="K28" s="99">
        <v>1812</v>
      </c>
      <c r="L28" s="96">
        <v>6.234516928158547</v>
      </c>
      <c r="M28" s="96">
        <v>90.82114949903014</v>
      </c>
      <c r="N28" s="117">
        <v>4</v>
      </c>
      <c r="O28" s="119"/>
      <c r="P28" s="105"/>
      <c r="S28" s="118"/>
      <c r="T28" s="118"/>
    </row>
    <row r="29" spans="1:20" ht="12.75">
      <c r="A29" s="78" t="s">
        <v>25</v>
      </c>
      <c r="B29" s="120"/>
      <c r="C29" s="99">
        <v>56979</v>
      </c>
      <c r="D29" s="96">
        <v>100</v>
      </c>
      <c r="E29" s="96">
        <f>SUM(E9:E28)</f>
        <v>1477.8068762236937</v>
      </c>
      <c r="F29" s="121"/>
      <c r="G29" s="99">
        <v>27915</v>
      </c>
      <c r="H29" s="96">
        <v>100</v>
      </c>
      <c r="I29" s="96">
        <v>1500.3942465268951</v>
      </c>
      <c r="J29" s="121"/>
      <c r="K29" s="99">
        <v>29064</v>
      </c>
      <c r="L29" s="96">
        <v>99.99999999999999</v>
      </c>
      <c r="M29" s="96">
        <f>SUM(M9:M28)</f>
        <v>1456.7471793817945</v>
      </c>
      <c r="N29" s="121"/>
      <c r="O29" s="122"/>
      <c r="P29" s="105"/>
      <c r="S29" s="118"/>
      <c r="T29" s="118"/>
    </row>
    <row r="30" spans="1:11" ht="15">
      <c r="A30" s="115"/>
      <c r="B30" s="123" t="s">
        <v>42</v>
      </c>
      <c r="C30" s="124">
        <f>G30+K30</f>
        <v>3855641</v>
      </c>
      <c r="D30" s="105"/>
      <c r="E30" s="105"/>
      <c r="F30" s="105"/>
      <c r="G30" s="125">
        <v>1860511</v>
      </c>
      <c r="H30" s="105"/>
      <c r="I30" s="105"/>
      <c r="J30" s="105"/>
      <c r="K30" s="125">
        <v>1995130</v>
      </c>
    </row>
    <row r="31" spans="1:13" ht="12.75">
      <c r="A31" s="115"/>
      <c r="B31" s="114"/>
      <c r="C31" s="115"/>
      <c r="D31" s="114"/>
      <c r="E31" s="127"/>
      <c r="I31" s="128"/>
      <c r="M31" s="118"/>
    </row>
    <row r="32" spans="11:13" ht="12.75">
      <c r="K32" s="114"/>
      <c r="M32" s="118"/>
    </row>
    <row r="33" spans="11:13" ht="12.75">
      <c r="K33" s="114"/>
      <c r="M33" s="118"/>
    </row>
    <row r="34" spans="11:13" ht="12.75">
      <c r="K34" s="114"/>
      <c r="M34" s="118"/>
    </row>
    <row r="35" spans="11:13" ht="12.75">
      <c r="K35" s="114"/>
      <c r="M35" s="118"/>
    </row>
    <row r="36" spans="11:13" ht="12.75">
      <c r="K36" s="114"/>
      <c r="M36" s="118"/>
    </row>
    <row r="37" spans="11:13" ht="12.75">
      <c r="K37" s="114"/>
      <c r="M37" s="118"/>
    </row>
    <row r="38" ht="12.75">
      <c r="M38" s="118"/>
    </row>
    <row r="39" ht="12.75">
      <c r="M39" s="118"/>
    </row>
    <row r="40" ht="12.75">
      <c r="M40" s="118"/>
    </row>
    <row r="41" ht="12.75">
      <c r="M41" s="118"/>
    </row>
    <row r="42" ht="12.75">
      <c r="M42" s="118"/>
    </row>
    <row r="43" ht="12.75">
      <c r="M43" s="118"/>
    </row>
    <row r="44" ht="12.75">
      <c r="M44" s="118"/>
    </row>
    <row r="45" ht="12.75">
      <c r="M45" s="118"/>
    </row>
    <row r="46" ht="12.75">
      <c r="M46" s="118"/>
    </row>
    <row r="47" ht="12.75">
      <c r="M47" s="118"/>
    </row>
    <row r="48" ht="12.75">
      <c r="M48" s="118"/>
    </row>
    <row r="49" ht="12.75">
      <c r="M49" s="118"/>
    </row>
    <row r="50" ht="12.75">
      <c r="M50" s="118"/>
    </row>
    <row r="51" ht="12.75">
      <c r="M51" s="118"/>
    </row>
    <row r="52" ht="12.75">
      <c r="M52" s="118"/>
    </row>
  </sheetData>
  <sheetProtection/>
  <mergeCells count="29">
    <mergeCell ref="L6:L8"/>
    <mergeCell ref="M6:M8"/>
    <mergeCell ref="N6:N8"/>
    <mergeCell ref="N3:N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H3:H5"/>
    <mergeCell ref="I3:I5"/>
    <mergeCell ref="J3:J5"/>
    <mergeCell ref="K3:K5"/>
    <mergeCell ref="L3:L5"/>
    <mergeCell ref="M3:M5"/>
    <mergeCell ref="C2:F2"/>
    <mergeCell ref="G2:J2"/>
    <mergeCell ref="K2:N2"/>
    <mergeCell ref="A3:B5"/>
    <mergeCell ref="A6:B8"/>
    <mergeCell ref="C3:C5"/>
    <mergeCell ref="D3:D5"/>
    <mergeCell ref="E3:E5"/>
    <mergeCell ref="F3:F5"/>
    <mergeCell ref="G3:G5"/>
  </mergeCells>
  <printOptions horizontalCentered="1" verticalCentered="1"/>
  <pageMargins left="0.3937007874015748" right="0" top="0.2362204724409449" bottom="0.27" header="0" footer="0"/>
  <pageSetup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52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102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102" customWidth="1"/>
    <col min="12" max="12" width="10.7109375" style="129" customWidth="1"/>
    <col min="13" max="13" width="10.7109375" style="114" customWidth="1"/>
    <col min="14" max="14" width="10.7109375" style="132" customWidth="1"/>
    <col min="15" max="16" width="9.140625" style="118" customWidth="1"/>
    <col min="17" max="16384" width="9.140625" style="114" customWidth="1"/>
  </cols>
  <sheetData>
    <row r="1" spans="1:14" ht="12.75">
      <c r="A1" s="75" t="s">
        <v>39</v>
      </c>
      <c r="B1" s="87"/>
      <c r="C1" s="150"/>
      <c r="D1" s="87"/>
      <c r="E1" s="87"/>
      <c r="F1" s="88"/>
      <c r="G1" s="151"/>
      <c r="H1" s="87"/>
      <c r="I1" s="87"/>
      <c r="J1" s="88"/>
      <c r="K1" s="151"/>
      <c r="L1" s="87"/>
      <c r="M1" s="87"/>
      <c r="N1" s="88"/>
    </row>
    <row r="2" spans="1:16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  <c r="O2" s="147"/>
      <c r="P2" s="147"/>
    </row>
    <row r="3" spans="1:16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  <c r="O3" s="147"/>
      <c r="P3" s="147"/>
    </row>
    <row r="4" spans="1:16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  <c r="O4" s="147"/>
      <c r="P4" s="147"/>
    </row>
    <row r="5" spans="1:16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  <c r="O5" s="147"/>
      <c r="P5" s="147"/>
    </row>
    <row r="6" spans="1:16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  <c r="O6" s="147"/>
      <c r="P6" s="147"/>
    </row>
    <row r="7" spans="1:16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  <c r="O7" s="147"/>
      <c r="P7" s="147"/>
    </row>
    <row r="8" spans="1:16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O8" s="147"/>
      <c r="P8" s="147"/>
    </row>
    <row r="9" spans="1:14" ht="25.5">
      <c r="A9" s="79" t="s">
        <v>4</v>
      </c>
      <c r="B9" s="64" t="s">
        <v>134</v>
      </c>
      <c r="C9" s="95">
        <f aca="true" t="shared" si="0" ref="C9:C28">G9+K9</f>
        <v>33</v>
      </c>
      <c r="D9" s="96">
        <f aca="true" t="shared" si="1" ref="D9:D28">SUM(C9/C$29*100)</f>
        <v>0.5845881310894597</v>
      </c>
      <c r="E9" s="96">
        <f aca="true" t="shared" si="2" ref="E9:E28">SUM(C9/C$30*100000)</f>
        <v>7.794048181388757</v>
      </c>
      <c r="F9" s="97">
        <v>11</v>
      </c>
      <c r="G9" s="95">
        <v>24</v>
      </c>
      <c r="H9" s="96">
        <f aca="true" t="shared" si="3" ref="H9:H28">SUM(G9/G$29*100)</f>
        <v>0.8394543546694648</v>
      </c>
      <c r="I9" s="96">
        <f aca="true" t="shared" si="4" ref="I9:I28">SUM(G9/G$30*100000)</f>
        <v>11.681276374131814</v>
      </c>
      <c r="J9" s="97">
        <v>11</v>
      </c>
      <c r="K9" s="95">
        <v>9</v>
      </c>
      <c r="L9" s="96">
        <f aca="true" t="shared" si="5" ref="L9:L28">SUM(K9/K$29*100)</f>
        <v>0.3230437903804738</v>
      </c>
      <c r="M9" s="96">
        <f aca="true" t="shared" si="6" ref="M9:M28">SUM(K9/K$30*100000)</f>
        <v>4.129520103880372</v>
      </c>
      <c r="N9" s="97">
        <v>12</v>
      </c>
    </row>
    <row r="10" spans="1:14" ht="25.5">
      <c r="A10" s="79" t="s">
        <v>5</v>
      </c>
      <c r="B10" s="64" t="s">
        <v>135</v>
      </c>
      <c r="C10" s="95">
        <f t="shared" si="0"/>
        <v>1377</v>
      </c>
      <c r="D10" s="96">
        <f t="shared" si="1"/>
        <v>24.393268379096543</v>
      </c>
      <c r="E10" s="96">
        <f t="shared" si="2"/>
        <v>325.2243741143127</v>
      </c>
      <c r="F10" s="97">
        <v>2</v>
      </c>
      <c r="G10" s="95">
        <v>800</v>
      </c>
      <c r="H10" s="96">
        <f t="shared" si="3"/>
        <v>27.981811822315493</v>
      </c>
      <c r="I10" s="96">
        <f t="shared" si="4"/>
        <v>389.3758791377271</v>
      </c>
      <c r="J10" s="97">
        <v>2</v>
      </c>
      <c r="K10" s="95">
        <v>577</v>
      </c>
      <c r="L10" s="96">
        <f t="shared" si="5"/>
        <v>20.710696338837042</v>
      </c>
      <c r="M10" s="96">
        <f t="shared" si="6"/>
        <v>264.74812221544164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2</v>
      </c>
      <c r="D11" s="96">
        <f t="shared" si="1"/>
        <v>0.0354295837023915</v>
      </c>
      <c r="E11" s="96">
        <f t="shared" si="2"/>
        <v>0.4723665564478035</v>
      </c>
      <c r="F11" s="97">
        <v>17</v>
      </c>
      <c r="G11" s="95">
        <v>1</v>
      </c>
      <c r="H11" s="96">
        <f t="shared" si="3"/>
        <v>0.03497726477789437</v>
      </c>
      <c r="I11" s="96">
        <f t="shared" si="4"/>
        <v>0.48671984892215886</v>
      </c>
      <c r="J11" s="97">
        <v>16</v>
      </c>
      <c r="K11" s="95">
        <v>1</v>
      </c>
      <c r="L11" s="96">
        <f t="shared" si="5"/>
        <v>0.03589375448671931</v>
      </c>
      <c r="M11" s="96">
        <f t="shared" si="6"/>
        <v>0.45883556709781914</v>
      </c>
      <c r="N11" s="97">
        <v>16</v>
      </c>
    </row>
    <row r="12" spans="1:14" ht="25.5">
      <c r="A12" s="79" t="s">
        <v>7</v>
      </c>
      <c r="B12" s="64" t="s">
        <v>137</v>
      </c>
      <c r="C12" s="95">
        <f t="shared" si="0"/>
        <v>476</v>
      </c>
      <c r="D12" s="96">
        <f t="shared" si="1"/>
        <v>8.432240921169177</v>
      </c>
      <c r="E12" s="96">
        <f t="shared" si="2"/>
        <v>112.42324043457724</v>
      </c>
      <c r="F12" s="97">
        <v>3</v>
      </c>
      <c r="G12" s="95">
        <v>216</v>
      </c>
      <c r="H12" s="96">
        <f t="shared" si="3"/>
        <v>7.555089192025184</v>
      </c>
      <c r="I12" s="96">
        <f t="shared" si="4"/>
        <v>105.13148736718632</v>
      </c>
      <c r="J12" s="97">
        <v>3</v>
      </c>
      <c r="K12" s="95">
        <v>260</v>
      </c>
      <c r="L12" s="96">
        <f t="shared" si="5"/>
        <v>9.332376166547022</v>
      </c>
      <c r="M12" s="96">
        <f t="shared" si="6"/>
        <v>119.29724744543299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265</v>
      </c>
      <c r="D13" s="96">
        <f t="shared" si="1"/>
        <v>4.694419840566874</v>
      </c>
      <c r="E13" s="96">
        <f t="shared" si="2"/>
        <v>62.58856872933396</v>
      </c>
      <c r="F13" s="97">
        <v>5</v>
      </c>
      <c r="G13" s="95">
        <v>94</v>
      </c>
      <c r="H13" s="96">
        <f t="shared" si="3"/>
        <v>3.2878628891220707</v>
      </c>
      <c r="I13" s="96">
        <f t="shared" si="4"/>
        <v>45.751665798682936</v>
      </c>
      <c r="J13" s="97">
        <v>9</v>
      </c>
      <c r="K13" s="95">
        <v>171</v>
      </c>
      <c r="L13" s="96">
        <f t="shared" si="5"/>
        <v>6.137832017229003</v>
      </c>
      <c r="M13" s="96">
        <f t="shared" si="6"/>
        <v>78.46088197372708</v>
      </c>
      <c r="N13" s="97">
        <v>4</v>
      </c>
    </row>
    <row r="14" spans="1:14" ht="25.5">
      <c r="A14" s="79" t="s">
        <v>9</v>
      </c>
      <c r="B14" s="64" t="s">
        <v>139</v>
      </c>
      <c r="C14" s="95">
        <f t="shared" si="0"/>
        <v>232</v>
      </c>
      <c r="D14" s="96">
        <f t="shared" si="1"/>
        <v>4.1098317094774135</v>
      </c>
      <c r="E14" s="96">
        <f t="shared" si="2"/>
        <v>54.794520547945204</v>
      </c>
      <c r="F14" s="97">
        <v>8</v>
      </c>
      <c r="G14" s="95">
        <v>107</v>
      </c>
      <c r="H14" s="96">
        <f t="shared" si="3"/>
        <v>3.7425673312346976</v>
      </c>
      <c r="I14" s="96">
        <f t="shared" si="4"/>
        <v>52.079023834671005</v>
      </c>
      <c r="J14" s="97">
        <v>8</v>
      </c>
      <c r="K14" s="95">
        <v>125</v>
      </c>
      <c r="L14" s="96">
        <f t="shared" si="5"/>
        <v>4.486719310839914</v>
      </c>
      <c r="M14" s="96">
        <f t="shared" si="6"/>
        <v>57.3544458872274</v>
      </c>
      <c r="N14" s="97">
        <v>6</v>
      </c>
    </row>
    <row r="15" spans="1:14" ht="25.5">
      <c r="A15" s="79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 t="shared" si="0"/>
        <v>2027</v>
      </c>
      <c r="D17" s="96">
        <f t="shared" si="1"/>
        <v>35.90788308237378</v>
      </c>
      <c r="E17" s="96">
        <f t="shared" si="2"/>
        <v>478.7435049598488</v>
      </c>
      <c r="F17" s="97">
        <v>1</v>
      </c>
      <c r="G17" s="95">
        <v>901</v>
      </c>
      <c r="H17" s="96">
        <f t="shared" si="3"/>
        <v>31.514515564882828</v>
      </c>
      <c r="I17" s="96">
        <f t="shared" si="4"/>
        <v>438.5345838788652</v>
      </c>
      <c r="J17" s="97">
        <v>1</v>
      </c>
      <c r="K17" s="95">
        <v>1126</v>
      </c>
      <c r="L17" s="96">
        <f t="shared" si="5"/>
        <v>40.41636755204595</v>
      </c>
      <c r="M17" s="96">
        <f t="shared" si="6"/>
        <v>516.6488485521444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0"/>
        <v>256</v>
      </c>
      <c r="D18" s="96">
        <f t="shared" si="1"/>
        <v>4.534986713906112</v>
      </c>
      <c r="E18" s="96">
        <f t="shared" si="2"/>
        <v>60.46291922531885</v>
      </c>
      <c r="F18" s="97">
        <v>6</v>
      </c>
      <c r="G18" s="95">
        <v>154</v>
      </c>
      <c r="H18" s="96">
        <f t="shared" si="3"/>
        <v>5.386498775795732</v>
      </c>
      <c r="I18" s="96">
        <f t="shared" si="4"/>
        <v>74.95485673401247</v>
      </c>
      <c r="J18" s="97">
        <v>6</v>
      </c>
      <c r="K18" s="95">
        <v>102</v>
      </c>
      <c r="L18" s="96">
        <f t="shared" si="5"/>
        <v>3.6611629576453697</v>
      </c>
      <c r="M18" s="96">
        <f t="shared" si="6"/>
        <v>46.80122784397756</v>
      </c>
      <c r="N18" s="97">
        <v>7</v>
      </c>
    </row>
    <row r="19" spans="1:14" ht="25.5">
      <c r="A19" s="79" t="s">
        <v>13</v>
      </c>
      <c r="B19" s="64" t="s">
        <v>144</v>
      </c>
      <c r="C19" s="95">
        <f t="shared" si="0"/>
        <v>197</v>
      </c>
      <c r="D19" s="96">
        <f t="shared" si="1"/>
        <v>3.489813994685562</v>
      </c>
      <c r="E19" s="96">
        <f t="shared" si="2"/>
        <v>46.52810581010864</v>
      </c>
      <c r="F19" s="97">
        <v>9</v>
      </c>
      <c r="G19" s="95">
        <v>119</v>
      </c>
      <c r="H19" s="96">
        <f t="shared" si="3"/>
        <v>4.16229450856943</v>
      </c>
      <c r="I19" s="96">
        <f t="shared" si="4"/>
        <v>57.91966202173691</v>
      </c>
      <c r="J19" s="97">
        <v>7</v>
      </c>
      <c r="K19" s="95">
        <v>78</v>
      </c>
      <c r="L19" s="96">
        <f t="shared" si="5"/>
        <v>2.799712849964106</v>
      </c>
      <c r="M19" s="96">
        <f t="shared" si="6"/>
        <v>35.78917423362989</v>
      </c>
      <c r="N19" s="97">
        <v>9</v>
      </c>
    </row>
    <row r="20" spans="1:14" ht="25.5">
      <c r="A20" s="79" t="s">
        <v>14</v>
      </c>
      <c r="B20" s="64" t="s">
        <v>145</v>
      </c>
      <c r="C20" s="95">
        <f t="shared" si="0"/>
        <v>4</v>
      </c>
      <c r="D20" s="96">
        <f t="shared" si="1"/>
        <v>0.070859167404783</v>
      </c>
      <c r="E20" s="96">
        <f t="shared" si="2"/>
        <v>0.944733112895607</v>
      </c>
      <c r="F20" s="97">
        <v>16</v>
      </c>
      <c r="G20" s="95">
        <v>2</v>
      </c>
      <c r="H20" s="96">
        <f t="shared" si="3"/>
        <v>0.06995452955578874</v>
      </c>
      <c r="I20" s="96">
        <f t="shared" si="4"/>
        <v>0.9734396978443177</v>
      </c>
      <c r="J20" s="97">
        <v>15</v>
      </c>
      <c r="K20" s="95">
        <v>2</v>
      </c>
      <c r="L20" s="96">
        <f t="shared" si="5"/>
        <v>0.07178750897343862</v>
      </c>
      <c r="M20" s="96">
        <f t="shared" si="6"/>
        <v>0.9176711341956383</v>
      </c>
      <c r="N20" s="97">
        <v>15</v>
      </c>
    </row>
    <row r="21" spans="1:14" ht="25.5">
      <c r="A21" s="79" t="s">
        <v>15</v>
      </c>
      <c r="B21" s="64" t="s">
        <v>146</v>
      </c>
      <c r="C21" s="95">
        <f t="shared" si="0"/>
        <v>12</v>
      </c>
      <c r="D21" s="96">
        <f t="shared" si="1"/>
        <v>0.21257750221434896</v>
      </c>
      <c r="E21" s="96">
        <f t="shared" si="2"/>
        <v>2.8341993386868207</v>
      </c>
      <c r="F21" s="97">
        <v>14</v>
      </c>
      <c r="G21" s="95">
        <v>2</v>
      </c>
      <c r="H21" s="96">
        <f t="shared" si="3"/>
        <v>0.06995452955578874</v>
      </c>
      <c r="I21" s="96">
        <f t="shared" si="4"/>
        <v>0.9734396978443177</v>
      </c>
      <c r="J21" s="97">
        <v>15</v>
      </c>
      <c r="K21" s="95">
        <v>10</v>
      </c>
      <c r="L21" s="96">
        <f t="shared" si="5"/>
        <v>0.3589375448671931</v>
      </c>
      <c r="M21" s="96">
        <f t="shared" si="6"/>
        <v>4.588355670978191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0"/>
        <v>107</v>
      </c>
      <c r="D22" s="96">
        <f t="shared" si="1"/>
        <v>1.8954827280779452</v>
      </c>
      <c r="E22" s="96">
        <f t="shared" si="2"/>
        <v>25.27161076995749</v>
      </c>
      <c r="F22" s="97">
        <v>10</v>
      </c>
      <c r="G22" s="95">
        <v>48</v>
      </c>
      <c r="H22" s="96">
        <f t="shared" si="3"/>
        <v>1.6789087093389297</v>
      </c>
      <c r="I22" s="96">
        <f t="shared" si="4"/>
        <v>23.362552748263628</v>
      </c>
      <c r="J22" s="97">
        <v>10</v>
      </c>
      <c r="K22" s="95">
        <v>59</v>
      </c>
      <c r="L22" s="96">
        <f t="shared" si="5"/>
        <v>2.1177315147164393</v>
      </c>
      <c r="M22" s="96">
        <f t="shared" si="6"/>
        <v>27.071298458771334</v>
      </c>
      <c r="N22" s="97">
        <v>10</v>
      </c>
    </row>
    <row r="23" spans="1:14" ht="25.5">
      <c r="A23" s="79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0"/>
        <v>18</v>
      </c>
      <c r="D24" s="96">
        <f t="shared" si="1"/>
        <v>0.31886625332152346</v>
      </c>
      <c r="E24" s="96">
        <f t="shared" si="2"/>
        <v>4.251299008030231</v>
      </c>
      <c r="F24" s="97">
        <v>13</v>
      </c>
      <c r="G24" s="95">
        <v>10</v>
      </c>
      <c r="H24" s="96">
        <f t="shared" si="3"/>
        <v>0.3497726477789437</v>
      </c>
      <c r="I24" s="96">
        <f t="shared" si="4"/>
        <v>4.867198489221589</v>
      </c>
      <c r="J24" s="97">
        <v>13</v>
      </c>
      <c r="K24" s="95">
        <v>8</v>
      </c>
      <c r="L24" s="96">
        <f t="shared" si="5"/>
        <v>0.2871500358937545</v>
      </c>
      <c r="M24" s="96">
        <f t="shared" si="6"/>
        <v>3.670684536782553</v>
      </c>
      <c r="N24" s="97">
        <v>13</v>
      </c>
    </row>
    <row r="25" spans="1:14" ht="25.5">
      <c r="A25" s="79" t="s">
        <v>19</v>
      </c>
      <c r="B25" s="64" t="s">
        <v>150</v>
      </c>
      <c r="C25" s="95">
        <f t="shared" si="0"/>
        <v>11</v>
      </c>
      <c r="D25" s="96">
        <f t="shared" si="1"/>
        <v>0.19486271036315322</v>
      </c>
      <c r="E25" s="96">
        <f t="shared" si="2"/>
        <v>2.5980160604629194</v>
      </c>
      <c r="F25" s="97">
        <v>15</v>
      </c>
      <c r="G25" s="95">
        <v>9</v>
      </c>
      <c r="H25" s="96">
        <f t="shared" si="3"/>
        <v>0.3147953830010493</v>
      </c>
      <c r="I25" s="96">
        <f t="shared" si="4"/>
        <v>4.3804786402994305</v>
      </c>
      <c r="J25" s="97">
        <v>14</v>
      </c>
      <c r="K25" s="95">
        <v>2</v>
      </c>
      <c r="L25" s="96">
        <f t="shared" si="5"/>
        <v>0.07178750897343862</v>
      </c>
      <c r="M25" s="96">
        <f t="shared" si="6"/>
        <v>0.9176711341956383</v>
      </c>
      <c r="N25" s="97">
        <v>15</v>
      </c>
    </row>
    <row r="26" spans="1:14" ht="25.5">
      <c r="A26" s="79" t="s">
        <v>20</v>
      </c>
      <c r="B26" s="64" t="s">
        <v>151</v>
      </c>
      <c r="C26" s="95">
        <f t="shared" si="0"/>
        <v>20</v>
      </c>
      <c r="D26" s="96">
        <f t="shared" si="1"/>
        <v>0.354295837023915</v>
      </c>
      <c r="E26" s="96">
        <f t="shared" si="2"/>
        <v>4.7236655644780345</v>
      </c>
      <c r="F26" s="97">
        <v>12</v>
      </c>
      <c r="G26" s="95">
        <v>14</v>
      </c>
      <c r="H26" s="96">
        <f t="shared" si="3"/>
        <v>0.48968170689052115</v>
      </c>
      <c r="I26" s="96">
        <f t="shared" si="4"/>
        <v>6.814077884910224</v>
      </c>
      <c r="J26" s="97">
        <v>12</v>
      </c>
      <c r="K26" s="95">
        <v>6</v>
      </c>
      <c r="L26" s="96">
        <f t="shared" si="5"/>
        <v>0.21536252692031585</v>
      </c>
      <c r="M26" s="96">
        <f t="shared" si="6"/>
        <v>2.753013402586915</v>
      </c>
      <c r="N26" s="97">
        <v>14</v>
      </c>
    </row>
    <row r="27" spans="1:14" ht="25.5">
      <c r="A27" s="79" t="s">
        <v>21</v>
      </c>
      <c r="B27" s="64" t="s">
        <v>152</v>
      </c>
      <c r="C27" s="95">
        <f t="shared" si="0"/>
        <v>235</v>
      </c>
      <c r="D27" s="96">
        <f t="shared" si="1"/>
        <v>4.162976085031001</v>
      </c>
      <c r="E27" s="96">
        <f t="shared" si="2"/>
        <v>55.50307038261691</v>
      </c>
      <c r="F27" s="97">
        <v>7</v>
      </c>
      <c r="G27" s="95">
        <v>155</v>
      </c>
      <c r="H27" s="96">
        <f t="shared" si="3"/>
        <v>5.421476040573627</v>
      </c>
      <c r="I27" s="96">
        <f t="shared" si="4"/>
        <v>75.44157658293463</v>
      </c>
      <c r="J27" s="97">
        <v>5</v>
      </c>
      <c r="K27" s="95">
        <v>80</v>
      </c>
      <c r="L27" s="96">
        <f t="shared" si="5"/>
        <v>2.8715003589375447</v>
      </c>
      <c r="M27" s="96">
        <f t="shared" si="6"/>
        <v>36.70684536782553</v>
      </c>
      <c r="N27" s="97">
        <v>8</v>
      </c>
    </row>
    <row r="28" spans="1:14" ht="25.5">
      <c r="A28" s="78" t="s">
        <v>49</v>
      </c>
      <c r="B28" s="64" t="s">
        <v>153</v>
      </c>
      <c r="C28" s="95">
        <f t="shared" si="0"/>
        <v>373</v>
      </c>
      <c r="D28" s="96">
        <f t="shared" si="1"/>
        <v>6.607617360496014</v>
      </c>
      <c r="E28" s="96">
        <f t="shared" si="2"/>
        <v>88.09636277751535</v>
      </c>
      <c r="F28" s="97">
        <v>4</v>
      </c>
      <c r="G28" s="95">
        <v>203</v>
      </c>
      <c r="H28" s="96">
        <f t="shared" si="3"/>
        <v>7.100384749912557</v>
      </c>
      <c r="I28" s="96">
        <f t="shared" si="4"/>
        <v>98.80412933119825</v>
      </c>
      <c r="J28" s="97">
        <v>4</v>
      </c>
      <c r="K28" s="95">
        <v>170</v>
      </c>
      <c r="L28" s="96">
        <f t="shared" si="5"/>
        <v>6.101938262742283</v>
      </c>
      <c r="M28" s="96">
        <f t="shared" si="6"/>
        <v>78.00204640662925</v>
      </c>
      <c r="N28" s="97">
        <v>5</v>
      </c>
    </row>
    <row r="29" spans="1:14" ht="12.75">
      <c r="A29" s="145" t="s">
        <v>25</v>
      </c>
      <c r="B29" s="146"/>
      <c r="C29" s="99">
        <f>SUM(C9:C28)</f>
        <v>5645</v>
      </c>
      <c r="D29" s="100">
        <f>C29/C$29*100</f>
        <v>100</v>
      </c>
      <c r="E29" s="99">
        <f>SUM(C29/$C$30*100000)</f>
        <v>1333.2546055739253</v>
      </c>
      <c r="F29" s="100"/>
      <c r="G29" s="99">
        <f>SUM(G9:G28)</f>
        <v>2859</v>
      </c>
      <c r="H29" s="100">
        <f>SUM(H9:H36)</f>
        <v>100</v>
      </c>
      <c r="I29" s="99">
        <f>SUM(G29/$G$30*100000)</f>
        <v>1391.5320480684525</v>
      </c>
      <c r="J29" s="100"/>
      <c r="K29" s="99">
        <f>SUM(K9:K28)</f>
        <v>2786</v>
      </c>
      <c r="L29" s="100">
        <f>SUM(L9:L36)</f>
        <v>99.99999999999999</v>
      </c>
      <c r="M29" s="99">
        <f>SUM(K29/$K$30*100000)</f>
        <v>1278.3158899345242</v>
      </c>
      <c r="N29" s="100"/>
    </row>
    <row r="30" spans="2:14" ht="12.75">
      <c r="B30" s="102" t="s">
        <v>42</v>
      </c>
      <c r="C30" s="103">
        <f>G30+K30</f>
        <v>423400</v>
      </c>
      <c r="D30" s="103"/>
      <c r="E30" s="105"/>
      <c r="F30" s="104"/>
      <c r="G30" s="103">
        <v>205457</v>
      </c>
      <c r="H30" s="103"/>
      <c r="I30" s="105"/>
      <c r="J30" s="104"/>
      <c r="K30" s="103">
        <v>217943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" width="9.140625" style="118" customWidth="1"/>
    <col min="17" max="16384" width="9.140625" style="114" customWidth="1"/>
  </cols>
  <sheetData>
    <row r="1" spans="1:14" ht="12.75">
      <c r="A1" s="75" t="s">
        <v>40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6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  <c r="O2" s="147"/>
      <c r="P2" s="147"/>
    </row>
    <row r="3" spans="1:16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  <c r="O3" s="147"/>
      <c r="P3" s="147"/>
    </row>
    <row r="4" spans="1:16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  <c r="O4" s="147"/>
      <c r="P4" s="147"/>
    </row>
    <row r="5" spans="1:16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  <c r="O5" s="147"/>
      <c r="P5" s="147"/>
    </row>
    <row r="6" spans="1:16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  <c r="O6" s="147"/>
      <c r="P6" s="147"/>
    </row>
    <row r="7" spans="1:16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  <c r="O7" s="147"/>
      <c r="P7" s="147"/>
    </row>
    <row r="8" spans="1:16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O8" s="147"/>
      <c r="P8" s="147"/>
    </row>
    <row r="9" spans="1:14" ht="25.5">
      <c r="A9" s="79" t="s">
        <v>4</v>
      </c>
      <c r="B9" s="64" t="s">
        <v>134</v>
      </c>
      <c r="C9" s="95">
        <f>G9+K9</f>
        <v>4</v>
      </c>
      <c r="D9" s="96">
        <f aca="true" t="shared" si="0" ref="D9:D27">SUM(C9/C$29*100)</f>
        <v>0.13712718546451835</v>
      </c>
      <c r="E9" s="96">
        <f aca="true" t="shared" si="1" ref="E9:E27">SUM(C9/C$30*100000)</f>
        <v>2.0411287441955404</v>
      </c>
      <c r="F9" s="97">
        <v>13</v>
      </c>
      <c r="G9" s="95">
        <v>2</v>
      </c>
      <c r="H9" s="96">
        <f aca="true" t="shared" si="2" ref="H9:H27">SUM(G9/G$29*100)</f>
        <v>0.1330671989354624</v>
      </c>
      <c r="I9" s="96">
        <f aca="true" t="shared" si="3" ref="I9:I27">SUM(G9/G$30*100000)</f>
        <v>2.1087036744161525</v>
      </c>
      <c r="J9" s="97">
        <v>12</v>
      </c>
      <c r="K9" s="95">
        <v>2</v>
      </c>
      <c r="L9" s="96">
        <f aca="true" t="shared" si="4" ref="L9:L27">SUM(K9/K$29*100)</f>
        <v>0.14144271570014144</v>
      </c>
      <c r="M9" s="96">
        <f aca="true" t="shared" si="5" ref="M9:M27">SUM(K9/K$30*100000)</f>
        <v>1.9777503090234856</v>
      </c>
      <c r="N9" s="97">
        <v>13</v>
      </c>
    </row>
    <row r="10" spans="1:14" ht="25.5">
      <c r="A10" s="79" t="s">
        <v>5</v>
      </c>
      <c r="B10" s="64" t="s">
        <v>135</v>
      </c>
      <c r="C10" s="95">
        <f aca="true" t="shared" si="6" ref="C10:C26">G10+K10</f>
        <v>724</v>
      </c>
      <c r="D10" s="96">
        <f t="shared" si="0"/>
        <v>24.82002056907782</v>
      </c>
      <c r="E10" s="96">
        <f t="shared" si="1"/>
        <v>369.4443026993927</v>
      </c>
      <c r="F10" s="97">
        <v>2</v>
      </c>
      <c r="G10" s="95">
        <v>432</v>
      </c>
      <c r="H10" s="96">
        <f t="shared" si="2"/>
        <v>28.74251497005988</v>
      </c>
      <c r="I10" s="96">
        <f t="shared" si="3"/>
        <v>455.47999367388894</v>
      </c>
      <c r="J10" s="97">
        <v>2</v>
      </c>
      <c r="K10" s="95">
        <v>292</v>
      </c>
      <c r="L10" s="96">
        <f t="shared" si="4"/>
        <v>20.65063649222065</v>
      </c>
      <c r="M10" s="96">
        <f t="shared" si="5"/>
        <v>288.7515451174289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6"/>
        <v>1</v>
      </c>
      <c r="D11" s="96">
        <f t="shared" si="0"/>
        <v>0.03428179636612959</v>
      </c>
      <c r="E11" s="96">
        <f t="shared" si="1"/>
        <v>0.5102821860488851</v>
      </c>
      <c r="F11" s="97">
        <v>15</v>
      </c>
      <c r="G11" s="95">
        <v>1</v>
      </c>
      <c r="H11" s="96">
        <f t="shared" si="2"/>
        <v>0.0665335994677312</v>
      </c>
      <c r="I11" s="96">
        <f t="shared" si="3"/>
        <v>1.0543518372080762</v>
      </c>
      <c r="J11" s="97">
        <v>13</v>
      </c>
      <c r="K11" s="95">
        <v>0</v>
      </c>
      <c r="L11" s="96">
        <f t="shared" si="4"/>
        <v>0</v>
      </c>
      <c r="M11" s="96">
        <f t="shared" si="5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6"/>
        <v>206</v>
      </c>
      <c r="D12" s="96">
        <f t="shared" si="0"/>
        <v>7.062050051422694</v>
      </c>
      <c r="E12" s="96">
        <f t="shared" si="1"/>
        <v>105.11813032607031</v>
      </c>
      <c r="F12" s="97">
        <v>3</v>
      </c>
      <c r="G12" s="95">
        <v>88</v>
      </c>
      <c r="H12" s="96">
        <f t="shared" si="2"/>
        <v>5.854956753160346</v>
      </c>
      <c r="I12" s="96">
        <f t="shared" si="3"/>
        <v>92.78296167431071</v>
      </c>
      <c r="J12" s="97">
        <v>4</v>
      </c>
      <c r="K12" s="95">
        <v>118</v>
      </c>
      <c r="L12" s="96">
        <f t="shared" si="4"/>
        <v>8.345120226308344</v>
      </c>
      <c r="M12" s="96">
        <f t="shared" si="5"/>
        <v>116.68726823238568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6"/>
        <v>92</v>
      </c>
      <c r="D13" s="96">
        <f t="shared" si="0"/>
        <v>3.153925265683922</v>
      </c>
      <c r="E13" s="96">
        <f t="shared" si="1"/>
        <v>46.94596111649742</v>
      </c>
      <c r="F13" s="97">
        <v>7</v>
      </c>
      <c r="G13" s="95">
        <v>28</v>
      </c>
      <c r="H13" s="96">
        <f t="shared" si="2"/>
        <v>1.8629407850964737</v>
      </c>
      <c r="I13" s="96">
        <f t="shared" si="3"/>
        <v>29.52185144182614</v>
      </c>
      <c r="J13" s="97">
        <v>8</v>
      </c>
      <c r="K13" s="95">
        <v>64</v>
      </c>
      <c r="L13" s="96">
        <f t="shared" si="4"/>
        <v>4.526166902404526</v>
      </c>
      <c r="M13" s="96">
        <f t="shared" si="5"/>
        <v>63.28800988875154</v>
      </c>
      <c r="N13" s="97">
        <v>5</v>
      </c>
    </row>
    <row r="14" spans="1:14" ht="25.5">
      <c r="A14" s="79" t="s">
        <v>9</v>
      </c>
      <c r="B14" s="64" t="s">
        <v>139</v>
      </c>
      <c r="C14" s="95">
        <f t="shared" si="6"/>
        <v>63</v>
      </c>
      <c r="D14" s="96">
        <f t="shared" si="0"/>
        <v>2.159753171066164</v>
      </c>
      <c r="E14" s="96">
        <f t="shared" si="1"/>
        <v>32.147777721079756</v>
      </c>
      <c r="F14" s="97">
        <v>9</v>
      </c>
      <c r="G14" s="95">
        <v>27</v>
      </c>
      <c r="H14" s="96">
        <f t="shared" si="2"/>
        <v>1.7964071856287425</v>
      </c>
      <c r="I14" s="96">
        <f t="shared" si="3"/>
        <v>28.46749960461806</v>
      </c>
      <c r="J14" s="97">
        <v>9</v>
      </c>
      <c r="K14" s="95">
        <v>36</v>
      </c>
      <c r="L14" s="96">
        <f t="shared" si="4"/>
        <v>2.545968882602546</v>
      </c>
      <c r="M14" s="96">
        <f t="shared" si="5"/>
        <v>35.59950556242275</v>
      </c>
      <c r="N14" s="97">
        <v>7</v>
      </c>
    </row>
    <row r="15" spans="1:14" ht="25.5">
      <c r="A15" s="79" t="s">
        <v>26</v>
      </c>
      <c r="B15" s="64" t="s">
        <v>140</v>
      </c>
      <c r="C15" s="95">
        <f t="shared" si="6"/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79" t="s">
        <v>10</v>
      </c>
      <c r="B16" s="64" t="s">
        <v>141</v>
      </c>
      <c r="C16" s="95">
        <f t="shared" si="6"/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1240</v>
      </c>
      <c r="D17" s="96">
        <f t="shared" si="0"/>
        <v>42.50942749400068</v>
      </c>
      <c r="E17" s="96">
        <f t="shared" si="1"/>
        <v>632.7499107006174</v>
      </c>
      <c r="F17" s="97">
        <v>1</v>
      </c>
      <c r="G17" s="95">
        <v>569</v>
      </c>
      <c r="H17" s="96">
        <f t="shared" si="2"/>
        <v>37.85761809713905</v>
      </c>
      <c r="I17" s="96">
        <f t="shared" si="3"/>
        <v>599.9261953713955</v>
      </c>
      <c r="J17" s="97">
        <v>1</v>
      </c>
      <c r="K17" s="95">
        <v>671</v>
      </c>
      <c r="L17" s="96">
        <f t="shared" si="4"/>
        <v>47.454031117397456</v>
      </c>
      <c r="M17" s="96">
        <f t="shared" si="5"/>
        <v>663.5352286773795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6"/>
        <v>88</v>
      </c>
      <c r="D18" s="96">
        <f t="shared" si="0"/>
        <v>3.016798080219403</v>
      </c>
      <c r="E18" s="96">
        <f t="shared" si="1"/>
        <v>44.90483237230188</v>
      </c>
      <c r="F18" s="97">
        <v>8</v>
      </c>
      <c r="G18" s="95">
        <v>59</v>
      </c>
      <c r="H18" s="96">
        <f t="shared" si="2"/>
        <v>3.9254823685961413</v>
      </c>
      <c r="I18" s="96">
        <f t="shared" si="3"/>
        <v>62.20675839527651</v>
      </c>
      <c r="J18" s="97">
        <v>7</v>
      </c>
      <c r="K18" s="95">
        <v>29</v>
      </c>
      <c r="L18" s="96">
        <f t="shared" si="4"/>
        <v>2.050919377652051</v>
      </c>
      <c r="M18" s="96">
        <f t="shared" si="5"/>
        <v>28.677379480840543</v>
      </c>
      <c r="N18" s="97">
        <v>8</v>
      </c>
    </row>
    <row r="19" spans="1:14" ht="25.5">
      <c r="A19" s="79" t="s">
        <v>13</v>
      </c>
      <c r="B19" s="64" t="s">
        <v>144</v>
      </c>
      <c r="C19" s="95">
        <f t="shared" si="6"/>
        <v>109</v>
      </c>
      <c r="D19" s="96">
        <f t="shared" si="0"/>
        <v>3.736715803908125</v>
      </c>
      <c r="E19" s="96">
        <f t="shared" si="1"/>
        <v>55.62075827932848</v>
      </c>
      <c r="F19" s="97">
        <v>6</v>
      </c>
      <c r="G19" s="95">
        <v>82</v>
      </c>
      <c r="H19" s="96">
        <f t="shared" si="2"/>
        <v>5.455755156353959</v>
      </c>
      <c r="I19" s="96">
        <f t="shared" si="3"/>
        <v>86.45685065106227</v>
      </c>
      <c r="J19" s="97">
        <v>5</v>
      </c>
      <c r="K19" s="95">
        <v>27</v>
      </c>
      <c r="L19" s="96">
        <f t="shared" si="4"/>
        <v>1.9094766619519095</v>
      </c>
      <c r="M19" s="96">
        <f t="shared" si="5"/>
        <v>26.699629171817058</v>
      </c>
      <c r="N19" s="97">
        <v>10</v>
      </c>
    </row>
    <row r="20" spans="1:14" ht="25.5">
      <c r="A20" s="79" t="s">
        <v>14</v>
      </c>
      <c r="B20" s="64" t="s">
        <v>145</v>
      </c>
      <c r="C20" s="95">
        <f t="shared" si="6"/>
        <v>0</v>
      </c>
      <c r="D20" s="96">
        <f t="shared" si="0"/>
        <v>0</v>
      </c>
      <c r="E20" s="96">
        <f t="shared" si="1"/>
        <v>0</v>
      </c>
      <c r="F20" s="97"/>
      <c r="G20" s="95">
        <v>0</v>
      </c>
      <c r="H20" s="96">
        <f t="shared" si="2"/>
        <v>0</v>
      </c>
      <c r="I20" s="96">
        <f t="shared" si="3"/>
        <v>0</v>
      </c>
      <c r="J20" s="97"/>
      <c r="K20" s="95">
        <v>0</v>
      </c>
      <c r="L20" s="96">
        <f t="shared" si="4"/>
        <v>0</v>
      </c>
      <c r="M20" s="96">
        <f t="shared" si="5"/>
        <v>0</v>
      </c>
      <c r="N20" s="97"/>
    </row>
    <row r="21" spans="1:14" ht="25.5">
      <c r="A21" s="79" t="s">
        <v>15</v>
      </c>
      <c r="B21" s="64" t="s">
        <v>146</v>
      </c>
      <c r="C21" s="95">
        <f t="shared" si="6"/>
        <v>7</v>
      </c>
      <c r="D21" s="96">
        <f t="shared" si="0"/>
        <v>0.23997257456290708</v>
      </c>
      <c r="E21" s="96">
        <f t="shared" si="1"/>
        <v>3.5719753023421954</v>
      </c>
      <c r="F21" s="97">
        <v>12</v>
      </c>
      <c r="G21" s="95">
        <v>1</v>
      </c>
      <c r="H21" s="96">
        <f t="shared" si="2"/>
        <v>0.0665335994677312</v>
      </c>
      <c r="I21" s="96">
        <f t="shared" si="3"/>
        <v>1.0543518372080762</v>
      </c>
      <c r="J21" s="97">
        <v>13</v>
      </c>
      <c r="K21" s="95">
        <v>6</v>
      </c>
      <c r="L21" s="96">
        <f t="shared" si="4"/>
        <v>0.4243281471004243</v>
      </c>
      <c r="M21" s="96">
        <f t="shared" si="5"/>
        <v>5.933250927070457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6"/>
        <v>51</v>
      </c>
      <c r="D22" s="96">
        <f t="shared" si="0"/>
        <v>1.748371614672609</v>
      </c>
      <c r="E22" s="96">
        <f t="shared" si="1"/>
        <v>26.024391488493137</v>
      </c>
      <c r="F22" s="97">
        <v>10</v>
      </c>
      <c r="G22" s="95">
        <v>23</v>
      </c>
      <c r="H22" s="96">
        <f t="shared" si="2"/>
        <v>1.5302727877578177</v>
      </c>
      <c r="I22" s="96">
        <f t="shared" si="3"/>
        <v>24.250092255785756</v>
      </c>
      <c r="J22" s="97">
        <v>10</v>
      </c>
      <c r="K22" s="95">
        <v>28</v>
      </c>
      <c r="L22" s="96">
        <f t="shared" si="4"/>
        <v>1.9801980198019802</v>
      </c>
      <c r="M22" s="96">
        <f t="shared" si="5"/>
        <v>27.6885043263288</v>
      </c>
      <c r="N22" s="97">
        <v>9</v>
      </c>
    </row>
    <row r="23" spans="1:14" ht="25.5">
      <c r="A23" s="79" t="s">
        <v>17</v>
      </c>
      <c r="B23" s="64" t="s">
        <v>148</v>
      </c>
      <c r="C23" s="95">
        <f t="shared" si="6"/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6"/>
        <v>2</v>
      </c>
      <c r="D24" s="96">
        <f t="shared" si="0"/>
        <v>0.06856359273225918</v>
      </c>
      <c r="E24" s="96">
        <f t="shared" si="1"/>
        <v>1.0205643720977702</v>
      </c>
      <c r="F24" s="97">
        <v>14</v>
      </c>
      <c r="G24" s="95">
        <v>1</v>
      </c>
      <c r="H24" s="96">
        <f t="shared" si="2"/>
        <v>0.0665335994677312</v>
      </c>
      <c r="I24" s="96">
        <f t="shared" si="3"/>
        <v>1.0543518372080762</v>
      </c>
      <c r="J24" s="97">
        <v>13</v>
      </c>
      <c r="K24" s="95">
        <v>1</v>
      </c>
      <c r="L24" s="96">
        <f t="shared" si="4"/>
        <v>0.07072135785007072</v>
      </c>
      <c r="M24" s="96">
        <f t="shared" si="5"/>
        <v>0.9888751545117428</v>
      </c>
      <c r="N24" s="97">
        <v>14</v>
      </c>
    </row>
    <row r="25" spans="1:14" ht="25.5">
      <c r="A25" s="79" t="s">
        <v>19</v>
      </c>
      <c r="B25" s="64" t="s">
        <v>150</v>
      </c>
      <c r="C25" s="95">
        <f t="shared" si="6"/>
        <v>2</v>
      </c>
      <c r="D25" s="96">
        <f t="shared" si="0"/>
        <v>0.06856359273225918</v>
      </c>
      <c r="E25" s="96">
        <f t="shared" si="1"/>
        <v>1.0205643720977702</v>
      </c>
      <c r="F25" s="97">
        <v>14</v>
      </c>
      <c r="G25" s="95">
        <v>1</v>
      </c>
      <c r="H25" s="96">
        <f t="shared" si="2"/>
        <v>0.0665335994677312</v>
      </c>
      <c r="I25" s="96">
        <f t="shared" si="3"/>
        <v>1.0543518372080762</v>
      </c>
      <c r="J25" s="97">
        <v>13</v>
      </c>
      <c r="K25" s="95">
        <v>1</v>
      </c>
      <c r="L25" s="96">
        <f t="shared" si="4"/>
        <v>0.07072135785007072</v>
      </c>
      <c r="M25" s="96">
        <f t="shared" si="5"/>
        <v>0.9888751545117428</v>
      </c>
      <c r="N25" s="97">
        <v>14</v>
      </c>
    </row>
    <row r="26" spans="1:14" ht="25.5">
      <c r="A26" s="79" t="s">
        <v>20</v>
      </c>
      <c r="B26" s="64" t="s">
        <v>151</v>
      </c>
      <c r="C26" s="95">
        <f t="shared" si="6"/>
        <v>8</v>
      </c>
      <c r="D26" s="96">
        <f t="shared" si="0"/>
        <v>0.2742543709290367</v>
      </c>
      <c r="E26" s="96">
        <f t="shared" si="1"/>
        <v>4.082257488391081</v>
      </c>
      <c r="F26" s="97">
        <v>11</v>
      </c>
      <c r="G26" s="95">
        <v>5</v>
      </c>
      <c r="H26" s="96">
        <f t="shared" si="2"/>
        <v>0.332667997338656</v>
      </c>
      <c r="I26" s="96">
        <f t="shared" si="3"/>
        <v>5.271759186040382</v>
      </c>
      <c r="J26" s="97">
        <v>11</v>
      </c>
      <c r="K26" s="95">
        <v>3</v>
      </c>
      <c r="L26" s="96">
        <f t="shared" si="4"/>
        <v>0.21216407355021216</v>
      </c>
      <c r="M26" s="96">
        <f t="shared" si="5"/>
        <v>2.9666254635352285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129</v>
      </c>
      <c r="D27" s="96">
        <f t="shared" si="0"/>
        <v>4.422351731230716</v>
      </c>
      <c r="E27" s="96">
        <f t="shared" si="1"/>
        <v>65.82640200030617</v>
      </c>
      <c r="F27" s="97">
        <v>5</v>
      </c>
      <c r="G27" s="95">
        <v>74</v>
      </c>
      <c r="H27" s="96">
        <f t="shared" si="2"/>
        <v>4.9234863606121095</v>
      </c>
      <c r="I27" s="96">
        <f t="shared" si="3"/>
        <v>78.02203595339765</v>
      </c>
      <c r="J27" s="97">
        <v>6</v>
      </c>
      <c r="K27" s="95">
        <v>55</v>
      </c>
      <c r="L27" s="96">
        <f t="shared" si="4"/>
        <v>3.889674681753889</v>
      </c>
      <c r="M27" s="96">
        <f t="shared" si="5"/>
        <v>54.388133498145855</v>
      </c>
      <c r="N27" s="97">
        <v>6</v>
      </c>
    </row>
    <row r="28" spans="1:14" ht="25.5">
      <c r="A28" s="78" t="s">
        <v>49</v>
      </c>
      <c r="B28" s="64" t="s">
        <v>153</v>
      </c>
      <c r="C28" s="95">
        <f>G28+K28</f>
        <v>191</v>
      </c>
      <c r="D28" s="96">
        <f>C28/C29*100</f>
        <v>6.54782310593075</v>
      </c>
      <c r="E28" s="96">
        <f>C28/C30*100000</f>
        <v>97.46389753533704</v>
      </c>
      <c r="F28" s="97">
        <v>4</v>
      </c>
      <c r="G28" s="95">
        <v>110</v>
      </c>
      <c r="H28" s="96">
        <f>G28/G29*100</f>
        <v>7.318695941450433</v>
      </c>
      <c r="I28" s="96">
        <f>G28/G30*100000</f>
        <v>115.97870209288841</v>
      </c>
      <c r="J28" s="97">
        <v>3</v>
      </c>
      <c r="K28" s="95">
        <v>81</v>
      </c>
      <c r="L28" s="96">
        <f>K28/K29*100</f>
        <v>5.728429985855729</v>
      </c>
      <c r="M28" s="96">
        <f>K28/K30*100000</f>
        <v>80.09888751545118</v>
      </c>
      <c r="N28" s="97">
        <v>4</v>
      </c>
    </row>
    <row r="29" spans="1:14" ht="12.75">
      <c r="A29" s="145" t="s">
        <v>25</v>
      </c>
      <c r="B29" s="146"/>
      <c r="C29" s="99">
        <f>SUM(C9:C28)</f>
        <v>2917</v>
      </c>
      <c r="D29" s="100">
        <f>SUM(D9:D28)</f>
        <v>100.00000000000001</v>
      </c>
      <c r="E29" s="99">
        <f>SUM(C29/$C$30*100000)</f>
        <v>1488.4931367045976</v>
      </c>
      <c r="F29" s="100"/>
      <c r="G29" s="99">
        <f>SUM(G9:G28)</f>
        <v>1503</v>
      </c>
      <c r="H29" s="100">
        <f>SUM(H9:H28)</f>
        <v>100.00000000000001</v>
      </c>
      <c r="I29" s="99">
        <f>SUM(G29/$G$30*100000)</f>
        <v>1584.690811323739</v>
      </c>
      <c r="J29" s="100"/>
      <c r="K29" s="99">
        <f>SUM(K9:K28)</f>
        <v>1414</v>
      </c>
      <c r="L29" s="100">
        <f>SUM(L9:L28)</f>
        <v>100</v>
      </c>
      <c r="M29" s="99">
        <f>SUM(K29/$K$30*100000)</f>
        <v>1398.2694684796045</v>
      </c>
      <c r="N29" s="100"/>
    </row>
    <row r="30" spans="2:14" ht="12.75">
      <c r="B30" s="102" t="s">
        <v>42</v>
      </c>
      <c r="C30" s="103">
        <f>G30+K30</f>
        <v>195970</v>
      </c>
      <c r="D30" s="103"/>
      <c r="E30" s="105"/>
      <c r="F30" s="104"/>
      <c r="G30" s="103">
        <v>94845</v>
      </c>
      <c r="H30" s="103"/>
      <c r="I30" s="105"/>
      <c r="J30" s="104"/>
      <c r="K30" s="103">
        <v>101125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48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8" t="s">
        <v>4</v>
      </c>
      <c r="B9" s="64" t="s">
        <v>134</v>
      </c>
      <c r="C9" s="95">
        <f aca="true" t="shared" si="0" ref="C9:C26">G9+K9</f>
        <v>1</v>
      </c>
      <c r="D9" s="96">
        <f aca="true" t="shared" si="1" ref="D9:D29">C9/C$29*100</f>
        <v>0.06729475100942127</v>
      </c>
      <c r="E9" s="96">
        <f aca="true" t="shared" si="2" ref="E9:E28">C9*100000/C$30</f>
        <v>0.8691948647967388</v>
      </c>
      <c r="F9" s="97">
        <v>13</v>
      </c>
      <c r="G9" s="95">
        <v>1</v>
      </c>
      <c r="H9" s="96">
        <f aca="true" t="shared" si="3" ref="H9:H28">G9*100/G$29</f>
        <v>0.13175230566534915</v>
      </c>
      <c r="I9" s="96">
        <f aca="true" t="shared" si="4" ref="I9:I28">G9*100000/G$30</f>
        <v>1.780056249777493</v>
      </c>
      <c r="J9" s="97">
        <v>12</v>
      </c>
      <c r="K9" s="95">
        <v>0</v>
      </c>
      <c r="L9" s="96">
        <f aca="true" t="shared" si="5" ref="L9:L28">K9*100/K$29</f>
        <v>0</v>
      </c>
      <c r="M9" s="96">
        <f aca="true" t="shared" si="6" ref="M9:M28">K9*100000/K$30</f>
        <v>0</v>
      </c>
      <c r="N9" s="97"/>
    </row>
    <row r="10" spans="1:14" ht="25.5">
      <c r="A10" s="78" t="s">
        <v>5</v>
      </c>
      <c r="B10" s="64" t="s">
        <v>135</v>
      </c>
      <c r="C10" s="95">
        <f t="shared" si="0"/>
        <v>361</v>
      </c>
      <c r="D10" s="96">
        <f t="shared" si="1"/>
        <v>24.293405114401075</v>
      </c>
      <c r="E10" s="96">
        <f t="shared" si="2"/>
        <v>313.7793461916227</v>
      </c>
      <c r="F10" s="97">
        <v>2</v>
      </c>
      <c r="G10" s="95">
        <v>216</v>
      </c>
      <c r="H10" s="96">
        <f t="shared" si="3"/>
        <v>28.458498023715414</v>
      </c>
      <c r="I10" s="96">
        <f t="shared" si="4"/>
        <v>384.4921499519385</v>
      </c>
      <c r="J10" s="97">
        <v>2</v>
      </c>
      <c r="K10" s="95">
        <v>145</v>
      </c>
      <c r="L10" s="96">
        <f t="shared" si="5"/>
        <v>19.944979367262725</v>
      </c>
      <c r="M10" s="96">
        <f t="shared" si="6"/>
        <v>246.30123490343294</v>
      </c>
      <c r="N10" s="97">
        <v>2</v>
      </c>
    </row>
    <row r="11" spans="1:14" ht="25.5">
      <c r="A11" s="78" t="s">
        <v>6</v>
      </c>
      <c r="B11" s="64" t="s">
        <v>136</v>
      </c>
      <c r="C11" s="95">
        <f t="shared" si="0"/>
        <v>4</v>
      </c>
      <c r="D11" s="96">
        <f t="shared" si="1"/>
        <v>0.2691790040376851</v>
      </c>
      <c r="E11" s="96">
        <f t="shared" si="2"/>
        <v>3.476779459186955</v>
      </c>
      <c r="F11" s="97">
        <v>11</v>
      </c>
      <c r="G11" s="95">
        <v>1</v>
      </c>
      <c r="H11" s="96">
        <f t="shared" si="3"/>
        <v>0.13175230566534915</v>
      </c>
      <c r="I11" s="96">
        <f t="shared" si="4"/>
        <v>1.780056249777493</v>
      </c>
      <c r="J11" s="97">
        <v>12</v>
      </c>
      <c r="K11" s="95">
        <v>3</v>
      </c>
      <c r="L11" s="96">
        <f t="shared" si="5"/>
        <v>0.4126547455295736</v>
      </c>
      <c r="M11" s="96">
        <f t="shared" si="6"/>
        <v>5.095887618691716</v>
      </c>
      <c r="N11" s="97">
        <v>11</v>
      </c>
    </row>
    <row r="12" spans="1:14" ht="25.5">
      <c r="A12" s="78" t="s">
        <v>7</v>
      </c>
      <c r="B12" s="64" t="s">
        <v>137</v>
      </c>
      <c r="C12" s="95">
        <f t="shared" si="0"/>
        <v>124</v>
      </c>
      <c r="D12" s="96">
        <f t="shared" si="1"/>
        <v>8.344549125168237</v>
      </c>
      <c r="E12" s="96">
        <f t="shared" si="2"/>
        <v>107.78016323479561</v>
      </c>
      <c r="F12" s="97">
        <v>3</v>
      </c>
      <c r="G12" s="95">
        <v>55</v>
      </c>
      <c r="H12" s="96">
        <f t="shared" si="3"/>
        <v>7.246376811594203</v>
      </c>
      <c r="I12" s="96">
        <f t="shared" si="4"/>
        <v>97.90309373776212</v>
      </c>
      <c r="J12" s="97">
        <v>4</v>
      </c>
      <c r="K12" s="95">
        <v>69</v>
      </c>
      <c r="L12" s="96">
        <f t="shared" si="5"/>
        <v>9.491059147180193</v>
      </c>
      <c r="M12" s="96">
        <f t="shared" si="6"/>
        <v>117.20541522990946</v>
      </c>
      <c r="N12" s="97">
        <v>3</v>
      </c>
    </row>
    <row r="13" spans="1:14" ht="25.5">
      <c r="A13" s="78" t="s">
        <v>8</v>
      </c>
      <c r="B13" s="64" t="s">
        <v>138</v>
      </c>
      <c r="C13" s="95">
        <f t="shared" si="0"/>
        <v>37</v>
      </c>
      <c r="D13" s="96">
        <f t="shared" si="1"/>
        <v>2.489905787348587</v>
      </c>
      <c r="E13" s="96">
        <f t="shared" si="2"/>
        <v>32.160209997479335</v>
      </c>
      <c r="F13" s="97">
        <v>8</v>
      </c>
      <c r="G13" s="95">
        <v>14</v>
      </c>
      <c r="H13" s="96">
        <f t="shared" si="3"/>
        <v>1.844532279314888</v>
      </c>
      <c r="I13" s="96">
        <f t="shared" si="4"/>
        <v>24.920787496884902</v>
      </c>
      <c r="J13" s="97">
        <v>9</v>
      </c>
      <c r="K13" s="95">
        <v>23</v>
      </c>
      <c r="L13" s="96">
        <f t="shared" si="5"/>
        <v>3.1636863823933976</v>
      </c>
      <c r="M13" s="96">
        <f t="shared" si="6"/>
        <v>39.06847174330316</v>
      </c>
      <c r="N13" s="97">
        <v>7</v>
      </c>
    </row>
    <row r="14" spans="1:14" ht="25.5">
      <c r="A14" s="78" t="s">
        <v>9</v>
      </c>
      <c r="B14" s="64" t="s">
        <v>139</v>
      </c>
      <c r="C14" s="95">
        <f t="shared" si="0"/>
        <v>35</v>
      </c>
      <c r="D14" s="96">
        <f t="shared" si="1"/>
        <v>2.355316285329744</v>
      </c>
      <c r="E14" s="96">
        <f t="shared" si="2"/>
        <v>30.421820267885856</v>
      </c>
      <c r="F14" s="97">
        <v>9</v>
      </c>
      <c r="G14" s="95">
        <v>22</v>
      </c>
      <c r="H14" s="96">
        <f t="shared" si="3"/>
        <v>2.898550724637681</v>
      </c>
      <c r="I14" s="96">
        <f t="shared" si="4"/>
        <v>39.16123749510484</v>
      </c>
      <c r="J14" s="97">
        <v>8</v>
      </c>
      <c r="K14" s="95">
        <v>13</v>
      </c>
      <c r="L14" s="96">
        <f t="shared" si="5"/>
        <v>1.7881705639614855</v>
      </c>
      <c r="M14" s="96">
        <f t="shared" si="6"/>
        <v>22.082179680997434</v>
      </c>
      <c r="N14" s="97">
        <v>9</v>
      </c>
    </row>
    <row r="15" spans="1:14" ht="25.5">
      <c r="A15" s="78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8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8" t="s">
        <v>11</v>
      </c>
      <c r="B17" s="64" t="s">
        <v>142</v>
      </c>
      <c r="C17" s="95">
        <f>G17+K17</f>
        <v>599</v>
      </c>
      <c r="D17" s="96">
        <f t="shared" si="1"/>
        <v>40.309555854643335</v>
      </c>
      <c r="E17" s="96">
        <f t="shared" si="2"/>
        <v>520.6477240132465</v>
      </c>
      <c r="F17" s="97">
        <v>1</v>
      </c>
      <c r="G17" s="95">
        <v>265</v>
      </c>
      <c r="H17" s="96">
        <f t="shared" si="3"/>
        <v>34.91436100131752</v>
      </c>
      <c r="I17" s="96">
        <f t="shared" si="4"/>
        <v>471.71490619103565</v>
      </c>
      <c r="J17" s="97">
        <v>1</v>
      </c>
      <c r="K17" s="95">
        <v>334</v>
      </c>
      <c r="L17" s="96">
        <f t="shared" si="5"/>
        <v>45.94222833562586</v>
      </c>
      <c r="M17" s="96">
        <f t="shared" si="6"/>
        <v>567.342154881011</v>
      </c>
      <c r="N17" s="97">
        <v>1</v>
      </c>
    </row>
    <row r="18" spans="1:14" ht="25.5">
      <c r="A18" s="78" t="s">
        <v>12</v>
      </c>
      <c r="B18" s="64" t="s">
        <v>143</v>
      </c>
      <c r="C18" s="95">
        <f t="shared" si="0"/>
        <v>56</v>
      </c>
      <c r="D18" s="96">
        <f t="shared" si="1"/>
        <v>3.768506056527591</v>
      </c>
      <c r="E18" s="96">
        <f t="shared" si="2"/>
        <v>48.67491242861737</v>
      </c>
      <c r="F18" s="97">
        <v>6</v>
      </c>
      <c r="G18" s="95">
        <v>31</v>
      </c>
      <c r="H18" s="96">
        <f t="shared" si="3"/>
        <v>4.084321475625823</v>
      </c>
      <c r="I18" s="96">
        <f t="shared" si="4"/>
        <v>55.18174374310228</v>
      </c>
      <c r="J18" s="97">
        <v>7</v>
      </c>
      <c r="K18" s="95">
        <v>25</v>
      </c>
      <c r="L18" s="96">
        <f t="shared" si="5"/>
        <v>3.43878954607978</v>
      </c>
      <c r="M18" s="96">
        <f t="shared" si="6"/>
        <v>42.4657301557643</v>
      </c>
      <c r="N18" s="97">
        <v>6</v>
      </c>
    </row>
    <row r="19" spans="1:14" ht="25.5">
      <c r="A19" s="78" t="s">
        <v>13</v>
      </c>
      <c r="B19" s="64" t="s">
        <v>144</v>
      </c>
      <c r="C19" s="95">
        <f t="shared" si="0"/>
        <v>50</v>
      </c>
      <c r="D19" s="96">
        <f t="shared" si="1"/>
        <v>3.3647375504710633</v>
      </c>
      <c r="E19" s="96">
        <f t="shared" si="2"/>
        <v>43.45974323983694</v>
      </c>
      <c r="F19" s="97">
        <v>7</v>
      </c>
      <c r="G19" s="95">
        <v>33</v>
      </c>
      <c r="H19" s="96">
        <f t="shared" si="3"/>
        <v>4.3478260869565215</v>
      </c>
      <c r="I19" s="96">
        <f t="shared" si="4"/>
        <v>58.74185624265727</v>
      </c>
      <c r="J19" s="97">
        <v>6</v>
      </c>
      <c r="K19" s="95">
        <v>17</v>
      </c>
      <c r="L19" s="96">
        <f t="shared" si="5"/>
        <v>2.33837689133425</v>
      </c>
      <c r="M19" s="96">
        <f t="shared" si="6"/>
        <v>28.87669650591972</v>
      </c>
      <c r="N19" s="97">
        <v>8</v>
      </c>
    </row>
    <row r="20" spans="1:14" ht="25.5">
      <c r="A20" s="78" t="s">
        <v>14</v>
      </c>
      <c r="B20" s="64" t="s">
        <v>145</v>
      </c>
      <c r="C20" s="95">
        <f t="shared" si="0"/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</row>
    <row r="21" spans="1:14" ht="25.5">
      <c r="A21" s="78" t="s">
        <v>15</v>
      </c>
      <c r="B21" s="64" t="s">
        <v>146</v>
      </c>
      <c r="C21" s="95">
        <f t="shared" si="0"/>
        <v>3</v>
      </c>
      <c r="D21" s="96">
        <f t="shared" si="1"/>
        <v>0.2018842530282638</v>
      </c>
      <c r="E21" s="96">
        <f t="shared" si="2"/>
        <v>2.6075845943902163</v>
      </c>
      <c r="F21" s="97">
        <v>12</v>
      </c>
      <c r="G21" s="95">
        <v>1</v>
      </c>
      <c r="H21" s="96">
        <f t="shared" si="3"/>
        <v>0.13175230566534915</v>
      </c>
      <c r="I21" s="96">
        <f t="shared" si="4"/>
        <v>1.780056249777493</v>
      </c>
      <c r="J21" s="97">
        <v>12</v>
      </c>
      <c r="K21" s="95">
        <v>2</v>
      </c>
      <c r="L21" s="96">
        <f t="shared" si="5"/>
        <v>0.2751031636863824</v>
      </c>
      <c r="M21" s="96">
        <f t="shared" si="6"/>
        <v>3.397258412461144</v>
      </c>
      <c r="N21" s="97">
        <v>12</v>
      </c>
    </row>
    <row r="22" spans="1:14" ht="25.5">
      <c r="A22" s="78" t="s">
        <v>16</v>
      </c>
      <c r="B22" s="64" t="s">
        <v>147</v>
      </c>
      <c r="C22" s="95">
        <f t="shared" si="0"/>
        <v>19</v>
      </c>
      <c r="D22" s="96">
        <f t="shared" si="1"/>
        <v>1.278600269179004</v>
      </c>
      <c r="E22" s="96">
        <f t="shared" si="2"/>
        <v>16.514702431138037</v>
      </c>
      <c r="F22" s="97">
        <v>10</v>
      </c>
      <c r="G22" s="95">
        <v>7</v>
      </c>
      <c r="H22" s="96">
        <f t="shared" si="3"/>
        <v>0.922266139657444</v>
      </c>
      <c r="I22" s="96">
        <f t="shared" si="4"/>
        <v>12.460393748442451</v>
      </c>
      <c r="J22" s="97">
        <v>10</v>
      </c>
      <c r="K22" s="95">
        <v>12</v>
      </c>
      <c r="L22" s="96">
        <f t="shared" si="5"/>
        <v>1.6506189821182944</v>
      </c>
      <c r="M22" s="96">
        <f t="shared" si="6"/>
        <v>20.383550474766864</v>
      </c>
      <c r="N22" s="97">
        <v>10</v>
      </c>
    </row>
    <row r="23" spans="1:14" ht="25.5">
      <c r="A23" s="78" t="s">
        <v>17</v>
      </c>
      <c r="B23" s="64" t="s">
        <v>148</v>
      </c>
      <c r="C23" s="95">
        <f t="shared" si="0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8" t="s">
        <v>18</v>
      </c>
      <c r="B24" s="64" t="s">
        <v>149</v>
      </c>
      <c r="C24" s="95">
        <f t="shared" si="0"/>
        <v>4</v>
      </c>
      <c r="D24" s="96">
        <f t="shared" si="1"/>
        <v>0.2691790040376851</v>
      </c>
      <c r="E24" s="96">
        <f t="shared" si="2"/>
        <v>3.476779459186955</v>
      </c>
      <c r="F24" s="97">
        <v>11</v>
      </c>
      <c r="G24" s="95">
        <v>1</v>
      </c>
      <c r="H24" s="96">
        <f t="shared" si="3"/>
        <v>0.13175230566534915</v>
      </c>
      <c r="I24" s="96">
        <f t="shared" si="4"/>
        <v>1.780056249777493</v>
      </c>
      <c r="J24" s="97">
        <v>12</v>
      </c>
      <c r="K24" s="95">
        <v>3</v>
      </c>
      <c r="L24" s="96">
        <f t="shared" si="5"/>
        <v>0.4126547455295736</v>
      </c>
      <c r="M24" s="96">
        <f t="shared" si="6"/>
        <v>5.095887618691716</v>
      </c>
      <c r="N24" s="97">
        <v>11</v>
      </c>
    </row>
    <row r="25" spans="1:14" ht="25.5">
      <c r="A25" s="78" t="s">
        <v>19</v>
      </c>
      <c r="B25" s="64" t="s">
        <v>150</v>
      </c>
      <c r="C25" s="95">
        <f t="shared" si="0"/>
        <v>0</v>
      </c>
      <c r="D25" s="96">
        <f t="shared" si="1"/>
        <v>0</v>
      </c>
      <c r="E25" s="96">
        <f t="shared" si="2"/>
        <v>0</v>
      </c>
      <c r="F25" s="97"/>
      <c r="G25" s="95">
        <v>0</v>
      </c>
      <c r="H25" s="96">
        <f t="shared" si="3"/>
        <v>0</v>
      </c>
      <c r="I25" s="96">
        <f t="shared" si="4"/>
        <v>0</v>
      </c>
      <c r="J25" s="97"/>
      <c r="K25" s="95">
        <v>0</v>
      </c>
      <c r="L25" s="96">
        <f t="shared" si="5"/>
        <v>0</v>
      </c>
      <c r="M25" s="96">
        <f t="shared" si="6"/>
        <v>0</v>
      </c>
      <c r="N25" s="97"/>
    </row>
    <row r="26" spans="1:14" ht="25.5">
      <c r="A26" s="78" t="s">
        <v>20</v>
      </c>
      <c r="B26" s="64" t="s">
        <v>151</v>
      </c>
      <c r="C26" s="95">
        <f t="shared" si="0"/>
        <v>3</v>
      </c>
      <c r="D26" s="96">
        <f t="shared" si="1"/>
        <v>0.2018842530282638</v>
      </c>
      <c r="E26" s="96">
        <f t="shared" si="2"/>
        <v>2.6075845943902163</v>
      </c>
      <c r="F26" s="97">
        <v>12</v>
      </c>
      <c r="G26" s="95">
        <v>2</v>
      </c>
      <c r="H26" s="96">
        <f t="shared" si="3"/>
        <v>0.2635046113306983</v>
      </c>
      <c r="I26" s="96">
        <f t="shared" si="4"/>
        <v>3.560112499554986</v>
      </c>
      <c r="J26" s="97">
        <v>11</v>
      </c>
      <c r="K26" s="95">
        <v>1</v>
      </c>
      <c r="L26" s="96">
        <f t="shared" si="5"/>
        <v>0.1375515818431912</v>
      </c>
      <c r="M26" s="96">
        <f t="shared" si="6"/>
        <v>1.698629206230572</v>
      </c>
      <c r="N26" s="97">
        <v>13</v>
      </c>
    </row>
    <row r="27" spans="1:14" ht="25.5">
      <c r="A27" s="78" t="s">
        <v>21</v>
      </c>
      <c r="B27" s="64" t="s">
        <v>152</v>
      </c>
      <c r="C27" s="95">
        <f>G27+K27</f>
        <v>68</v>
      </c>
      <c r="D27" s="96">
        <f t="shared" si="1"/>
        <v>4.5760430686406455</v>
      </c>
      <c r="E27" s="96">
        <f t="shared" si="2"/>
        <v>59.10525080617824</v>
      </c>
      <c r="F27" s="97">
        <v>5</v>
      </c>
      <c r="G27" s="95">
        <v>41</v>
      </c>
      <c r="H27" s="96">
        <f t="shared" si="3"/>
        <v>5.4018445322793145</v>
      </c>
      <c r="I27" s="96">
        <f t="shared" si="4"/>
        <v>72.98230624087721</v>
      </c>
      <c r="J27" s="97">
        <v>5</v>
      </c>
      <c r="K27" s="95">
        <v>27</v>
      </c>
      <c r="L27" s="96">
        <f t="shared" si="5"/>
        <v>3.7138927097661623</v>
      </c>
      <c r="M27" s="96">
        <f t="shared" si="6"/>
        <v>45.86298856822544</v>
      </c>
      <c r="N27" s="97">
        <v>5</v>
      </c>
    </row>
    <row r="28" spans="1:14" ht="25.5">
      <c r="A28" s="78" t="s">
        <v>49</v>
      </c>
      <c r="B28" s="64" t="s">
        <v>153</v>
      </c>
      <c r="C28" s="95">
        <f>G28+K28</f>
        <v>122</v>
      </c>
      <c r="D28" s="96">
        <f t="shared" si="1"/>
        <v>8.209959623149395</v>
      </c>
      <c r="E28" s="96">
        <f t="shared" si="2"/>
        <v>106.04177350520213</v>
      </c>
      <c r="F28" s="97">
        <v>4</v>
      </c>
      <c r="G28" s="95">
        <v>69</v>
      </c>
      <c r="H28" s="96">
        <f t="shared" si="3"/>
        <v>9.090909090909092</v>
      </c>
      <c r="I28" s="96">
        <f t="shared" si="4"/>
        <v>122.82388123464702</v>
      </c>
      <c r="J28" s="97">
        <v>3</v>
      </c>
      <c r="K28" s="95">
        <v>53</v>
      </c>
      <c r="L28" s="96">
        <f t="shared" si="5"/>
        <v>7.290233837689134</v>
      </c>
      <c r="M28" s="96">
        <f t="shared" si="6"/>
        <v>90.02734793022032</v>
      </c>
      <c r="N28" s="97">
        <v>4</v>
      </c>
    </row>
    <row r="29" spans="1:14" ht="12.75">
      <c r="A29" s="145" t="s">
        <v>25</v>
      </c>
      <c r="B29" s="146"/>
      <c r="C29" s="99">
        <f>SUM(C9:C28)</f>
        <v>1486</v>
      </c>
      <c r="D29" s="100">
        <f t="shared" si="1"/>
        <v>100</v>
      </c>
      <c r="E29" s="99">
        <f>SUM(C29/$C$30*100000)</f>
        <v>1291.6235690879537</v>
      </c>
      <c r="F29" s="100"/>
      <c r="G29" s="99">
        <f>SUM(G9:G28)</f>
        <v>759</v>
      </c>
      <c r="H29" s="100">
        <f>SUM(H9:H28)</f>
        <v>99.99999999999999</v>
      </c>
      <c r="I29" s="99">
        <f>SUM(G29/$G$30*100000)</f>
        <v>1351.0626935811172</v>
      </c>
      <c r="J29" s="100"/>
      <c r="K29" s="99">
        <f>SUM(K9:K28)</f>
        <v>727</v>
      </c>
      <c r="L29" s="100">
        <f>SUM(L9:L28)</f>
        <v>100</v>
      </c>
      <c r="M29" s="99">
        <f>SUM(K29/$K$30*100000)</f>
        <v>1234.903432929626</v>
      </c>
      <c r="N29" s="100"/>
    </row>
    <row r="30" spans="2:14" ht="12.75">
      <c r="B30" s="102" t="s">
        <v>42</v>
      </c>
      <c r="C30" s="103">
        <f>G30+K30</f>
        <v>115049</v>
      </c>
      <c r="D30" s="103"/>
      <c r="E30" s="105"/>
      <c r="F30" s="104"/>
      <c r="G30" s="103">
        <v>56178</v>
      </c>
      <c r="H30" s="103"/>
      <c r="I30" s="105"/>
      <c r="J30" s="104"/>
      <c r="K30" s="103">
        <v>58871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41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41</v>
      </c>
      <c r="B1" s="140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8" t="s">
        <v>4</v>
      </c>
      <c r="B9" s="64" t="s">
        <v>134</v>
      </c>
      <c r="C9" s="95">
        <f>G9+K9</f>
        <v>2</v>
      </c>
      <c r="D9" s="96">
        <f aca="true" t="shared" si="0" ref="D9:D28">(C9/C$29)*100</f>
        <v>0.13468013468013468</v>
      </c>
      <c r="E9" s="96">
        <f aca="true" t="shared" si="1" ref="E9:E28">C9*100000/C$30</f>
        <v>1.9045442425627548</v>
      </c>
      <c r="F9" s="97">
        <v>13</v>
      </c>
      <c r="G9" s="95">
        <v>2</v>
      </c>
      <c r="H9" s="96">
        <f aca="true" t="shared" si="2" ref="H9:H28">G9*100/G$29</f>
        <v>0.27472527472527475</v>
      </c>
      <c r="I9" s="96">
        <f aca="true" t="shared" si="3" ref="I9:I28">G9*100000/G$30</f>
        <v>3.88764700165225</v>
      </c>
      <c r="J9" s="97">
        <v>11</v>
      </c>
      <c r="K9" s="95">
        <v>0</v>
      </c>
      <c r="L9" s="96">
        <f aca="true" t="shared" si="4" ref="L9:L28">K9*100/K$29</f>
        <v>0</v>
      </c>
      <c r="M9" s="96">
        <f aca="true" t="shared" si="5" ref="M9:M28">K9*100000/K$30</f>
        <v>0</v>
      </c>
      <c r="N9" s="97"/>
    </row>
    <row r="10" spans="1:14" ht="25.5">
      <c r="A10" s="78" t="s">
        <v>5</v>
      </c>
      <c r="B10" s="64" t="s">
        <v>135</v>
      </c>
      <c r="C10" s="95">
        <f aca="true" t="shared" si="6" ref="C10:C26">G10+K10</f>
        <v>369</v>
      </c>
      <c r="D10" s="96">
        <f t="shared" si="0"/>
        <v>24.848484848484848</v>
      </c>
      <c r="E10" s="96">
        <f t="shared" si="1"/>
        <v>351.38841275282823</v>
      </c>
      <c r="F10" s="97">
        <v>2</v>
      </c>
      <c r="G10" s="95">
        <v>219</v>
      </c>
      <c r="H10" s="96">
        <f t="shared" si="2"/>
        <v>30.082417582417584</v>
      </c>
      <c r="I10" s="96">
        <f t="shared" si="3"/>
        <v>425.6973466809214</v>
      </c>
      <c r="J10" s="97">
        <v>1</v>
      </c>
      <c r="K10" s="95">
        <v>150</v>
      </c>
      <c r="L10" s="96">
        <f t="shared" si="4"/>
        <v>19.815059445178335</v>
      </c>
      <c r="M10" s="96">
        <f t="shared" si="5"/>
        <v>280.0231485802826</v>
      </c>
      <c r="N10" s="97">
        <v>2</v>
      </c>
    </row>
    <row r="11" spans="1:14" ht="25.5">
      <c r="A11" s="78" t="s">
        <v>6</v>
      </c>
      <c r="B11" s="64" t="s">
        <v>136</v>
      </c>
      <c r="C11" s="95">
        <f t="shared" si="6"/>
        <v>0</v>
      </c>
      <c r="D11" s="96">
        <f t="shared" si="0"/>
        <v>0</v>
      </c>
      <c r="E11" s="96">
        <f t="shared" si="1"/>
        <v>0</v>
      </c>
      <c r="F11" s="97"/>
      <c r="G11" s="95">
        <v>0</v>
      </c>
      <c r="H11" s="96">
        <f t="shared" si="2"/>
        <v>0</v>
      </c>
      <c r="I11" s="96">
        <f t="shared" si="3"/>
        <v>0</v>
      </c>
      <c r="J11" s="97"/>
      <c r="K11" s="95">
        <v>0</v>
      </c>
      <c r="L11" s="96">
        <f t="shared" si="4"/>
        <v>0</v>
      </c>
      <c r="M11" s="96">
        <f t="shared" si="5"/>
        <v>0</v>
      </c>
      <c r="N11" s="97"/>
    </row>
    <row r="12" spans="1:14" ht="25.5">
      <c r="A12" s="78" t="s">
        <v>7</v>
      </c>
      <c r="B12" s="64" t="s">
        <v>137</v>
      </c>
      <c r="C12" s="95">
        <f t="shared" si="6"/>
        <v>157</v>
      </c>
      <c r="D12" s="96">
        <f t="shared" si="0"/>
        <v>10.572390572390573</v>
      </c>
      <c r="E12" s="96">
        <f t="shared" si="1"/>
        <v>149.50672304117626</v>
      </c>
      <c r="F12" s="97">
        <v>3</v>
      </c>
      <c r="G12" s="95">
        <v>62</v>
      </c>
      <c r="H12" s="96">
        <f t="shared" si="2"/>
        <v>8.516483516483516</v>
      </c>
      <c r="I12" s="96">
        <f t="shared" si="3"/>
        <v>120.51705705121975</v>
      </c>
      <c r="J12" s="97">
        <v>3</v>
      </c>
      <c r="K12" s="95">
        <v>95</v>
      </c>
      <c r="L12" s="96">
        <f t="shared" si="4"/>
        <v>12.549537648612946</v>
      </c>
      <c r="M12" s="96">
        <f t="shared" si="5"/>
        <v>177.34799410084568</v>
      </c>
      <c r="N12" s="97">
        <v>3</v>
      </c>
    </row>
    <row r="13" spans="1:14" ht="25.5">
      <c r="A13" s="78" t="s">
        <v>8</v>
      </c>
      <c r="B13" s="64" t="s">
        <v>138</v>
      </c>
      <c r="C13" s="95">
        <f t="shared" si="6"/>
        <v>35</v>
      </c>
      <c r="D13" s="96">
        <f t="shared" si="0"/>
        <v>2.356902356902357</v>
      </c>
      <c r="E13" s="96">
        <f t="shared" si="1"/>
        <v>33.32952424484821</v>
      </c>
      <c r="F13" s="97">
        <v>10</v>
      </c>
      <c r="G13" s="95">
        <v>17</v>
      </c>
      <c r="H13" s="96">
        <f t="shared" si="2"/>
        <v>2.3351648351648353</v>
      </c>
      <c r="I13" s="96">
        <f t="shared" si="3"/>
        <v>33.04499951404412</v>
      </c>
      <c r="J13" s="97">
        <v>9</v>
      </c>
      <c r="K13" s="95">
        <v>18</v>
      </c>
      <c r="L13" s="96">
        <f t="shared" si="4"/>
        <v>2.3778071334214004</v>
      </c>
      <c r="M13" s="96">
        <f t="shared" si="5"/>
        <v>33.602777829633915</v>
      </c>
      <c r="N13" s="97">
        <v>9</v>
      </c>
    </row>
    <row r="14" spans="1:14" ht="25.5">
      <c r="A14" s="78" t="s">
        <v>9</v>
      </c>
      <c r="B14" s="64" t="s">
        <v>139</v>
      </c>
      <c r="C14" s="95">
        <f t="shared" si="6"/>
        <v>52</v>
      </c>
      <c r="D14" s="96">
        <f t="shared" si="0"/>
        <v>3.5016835016835017</v>
      </c>
      <c r="E14" s="96">
        <f t="shared" si="1"/>
        <v>49.518150306631625</v>
      </c>
      <c r="F14" s="97">
        <v>8</v>
      </c>
      <c r="G14" s="95">
        <v>21</v>
      </c>
      <c r="H14" s="96">
        <f t="shared" si="2"/>
        <v>2.8846153846153846</v>
      </c>
      <c r="I14" s="96">
        <f t="shared" si="3"/>
        <v>40.820293517348624</v>
      </c>
      <c r="J14" s="97">
        <v>8</v>
      </c>
      <c r="K14" s="95">
        <v>31</v>
      </c>
      <c r="L14" s="96">
        <f t="shared" si="4"/>
        <v>4.095112285336856</v>
      </c>
      <c r="M14" s="96">
        <f t="shared" si="5"/>
        <v>57.871450706591745</v>
      </c>
      <c r="N14" s="97">
        <v>6</v>
      </c>
    </row>
    <row r="15" spans="1:14" ht="25.5">
      <c r="A15" s="78" t="s">
        <v>26</v>
      </c>
      <c r="B15" s="64" t="s">
        <v>140</v>
      </c>
      <c r="C15" s="95">
        <f t="shared" si="6"/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78" t="s">
        <v>10</v>
      </c>
      <c r="B16" s="64" t="s">
        <v>141</v>
      </c>
      <c r="C16" s="95">
        <f t="shared" si="6"/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4" ht="25.5">
      <c r="A17" s="78" t="s">
        <v>11</v>
      </c>
      <c r="B17" s="64" t="s">
        <v>142</v>
      </c>
      <c r="C17" s="95">
        <f>G17+K17</f>
        <v>495</v>
      </c>
      <c r="D17" s="96">
        <f t="shared" si="0"/>
        <v>33.33333333333333</v>
      </c>
      <c r="E17" s="96">
        <f t="shared" si="1"/>
        <v>471.3747000342818</v>
      </c>
      <c r="F17" s="97">
        <v>1</v>
      </c>
      <c r="G17" s="95">
        <v>198</v>
      </c>
      <c r="H17" s="96">
        <f t="shared" si="2"/>
        <v>27.197802197802197</v>
      </c>
      <c r="I17" s="96">
        <f t="shared" si="3"/>
        <v>384.8770531635727</v>
      </c>
      <c r="J17" s="97">
        <v>2</v>
      </c>
      <c r="K17" s="95">
        <v>297</v>
      </c>
      <c r="L17" s="96">
        <f t="shared" si="4"/>
        <v>39.233817701453106</v>
      </c>
      <c r="M17" s="96">
        <f t="shared" si="5"/>
        <v>554.4458341889596</v>
      </c>
      <c r="N17" s="97">
        <v>1</v>
      </c>
    </row>
    <row r="18" spans="1:14" ht="25.5">
      <c r="A18" s="78" t="s">
        <v>12</v>
      </c>
      <c r="B18" s="64" t="s">
        <v>143</v>
      </c>
      <c r="C18" s="95">
        <f t="shared" si="6"/>
        <v>65</v>
      </c>
      <c r="D18" s="96">
        <f t="shared" si="0"/>
        <v>4.377104377104377</v>
      </c>
      <c r="E18" s="96">
        <f t="shared" si="1"/>
        <v>61.89768788328953</v>
      </c>
      <c r="F18" s="97">
        <v>6</v>
      </c>
      <c r="G18" s="95">
        <v>35</v>
      </c>
      <c r="H18" s="96">
        <f t="shared" si="2"/>
        <v>4.8076923076923075</v>
      </c>
      <c r="I18" s="96">
        <f t="shared" si="3"/>
        <v>68.03382252891437</v>
      </c>
      <c r="J18" s="97">
        <v>7</v>
      </c>
      <c r="K18" s="95">
        <v>30</v>
      </c>
      <c r="L18" s="96">
        <f t="shared" si="4"/>
        <v>3.963011889035667</v>
      </c>
      <c r="M18" s="96">
        <f t="shared" si="5"/>
        <v>56.00462971605653</v>
      </c>
      <c r="N18" s="97">
        <v>7</v>
      </c>
    </row>
    <row r="19" spans="1:14" ht="25.5">
      <c r="A19" s="78" t="s">
        <v>13</v>
      </c>
      <c r="B19" s="64" t="s">
        <v>144</v>
      </c>
      <c r="C19" s="95">
        <f t="shared" si="6"/>
        <v>56</v>
      </c>
      <c r="D19" s="96">
        <f t="shared" si="0"/>
        <v>3.7710437710437708</v>
      </c>
      <c r="E19" s="96">
        <f t="shared" si="1"/>
        <v>53.32723879175713</v>
      </c>
      <c r="F19" s="97">
        <v>7</v>
      </c>
      <c r="G19" s="95">
        <v>41</v>
      </c>
      <c r="H19" s="96">
        <f t="shared" si="2"/>
        <v>5.631868131868132</v>
      </c>
      <c r="I19" s="96">
        <f t="shared" si="3"/>
        <v>79.69676353387112</v>
      </c>
      <c r="J19" s="97">
        <v>6</v>
      </c>
      <c r="K19" s="95">
        <v>15</v>
      </c>
      <c r="L19" s="96">
        <f t="shared" si="4"/>
        <v>1.9815059445178336</v>
      </c>
      <c r="M19" s="96">
        <f t="shared" si="5"/>
        <v>28.002314858028264</v>
      </c>
      <c r="N19" s="97">
        <v>10</v>
      </c>
    </row>
    <row r="20" spans="1:14" ht="25.5">
      <c r="A20" s="78" t="s">
        <v>14</v>
      </c>
      <c r="B20" s="64" t="s">
        <v>145</v>
      </c>
      <c r="C20" s="95">
        <f t="shared" si="6"/>
        <v>2</v>
      </c>
      <c r="D20" s="96">
        <f t="shared" si="0"/>
        <v>0.13468013468013468</v>
      </c>
      <c r="E20" s="96">
        <f t="shared" si="1"/>
        <v>1.9045442425627548</v>
      </c>
      <c r="F20" s="97">
        <v>13</v>
      </c>
      <c r="G20" s="95">
        <v>1</v>
      </c>
      <c r="H20" s="96">
        <f t="shared" si="2"/>
        <v>0.13736263736263737</v>
      </c>
      <c r="I20" s="96">
        <f t="shared" si="3"/>
        <v>1.943823500826125</v>
      </c>
      <c r="J20" s="97">
        <v>12</v>
      </c>
      <c r="K20" s="95">
        <v>1</v>
      </c>
      <c r="L20" s="96">
        <f t="shared" si="4"/>
        <v>0.13210039630118892</v>
      </c>
      <c r="M20" s="96">
        <f t="shared" si="5"/>
        <v>1.8668209905352176</v>
      </c>
      <c r="N20" s="97">
        <v>12</v>
      </c>
    </row>
    <row r="21" spans="1:14" ht="25.5">
      <c r="A21" s="78" t="s">
        <v>15</v>
      </c>
      <c r="B21" s="64" t="s">
        <v>146</v>
      </c>
      <c r="C21" s="95">
        <f t="shared" si="6"/>
        <v>3</v>
      </c>
      <c r="D21" s="96">
        <f t="shared" si="0"/>
        <v>0.20202020202020202</v>
      </c>
      <c r="E21" s="96">
        <f t="shared" si="1"/>
        <v>2.856816363844132</v>
      </c>
      <c r="F21" s="97">
        <v>12</v>
      </c>
      <c r="G21" s="95">
        <v>2</v>
      </c>
      <c r="H21" s="96">
        <f t="shared" si="2"/>
        <v>0.27472527472527475</v>
      </c>
      <c r="I21" s="96">
        <f t="shared" si="3"/>
        <v>3.88764700165225</v>
      </c>
      <c r="J21" s="97">
        <v>11</v>
      </c>
      <c r="K21" s="95">
        <v>1</v>
      </c>
      <c r="L21" s="96">
        <f t="shared" si="4"/>
        <v>0.13210039630118892</v>
      </c>
      <c r="M21" s="96">
        <f t="shared" si="5"/>
        <v>1.8668209905352176</v>
      </c>
      <c r="N21" s="97">
        <v>12</v>
      </c>
    </row>
    <row r="22" spans="1:14" ht="25.5">
      <c r="A22" s="78" t="s">
        <v>16</v>
      </c>
      <c r="B22" s="64" t="s">
        <v>147</v>
      </c>
      <c r="C22" s="95">
        <f t="shared" si="6"/>
        <v>46</v>
      </c>
      <c r="D22" s="96">
        <f t="shared" si="0"/>
        <v>3.0976430976430978</v>
      </c>
      <c r="E22" s="96">
        <f t="shared" si="1"/>
        <v>43.80451757894336</v>
      </c>
      <c r="F22" s="97">
        <v>9</v>
      </c>
      <c r="G22" s="95">
        <v>17</v>
      </c>
      <c r="H22" s="96">
        <f t="shared" si="2"/>
        <v>2.3351648351648353</v>
      </c>
      <c r="I22" s="96">
        <f t="shared" si="3"/>
        <v>33.04499951404412</v>
      </c>
      <c r="J22" s="97">
        <v>9</v>
      </c>
      <c r="K22" s="95">
        <v>29</v>
      </c>
      <c r="L22" s="96">
        <f t="shared" si="4"/>
        <v>3.830911492734478</v>
      </c>
      <c r="M22" s="96">
        <f t="shared" si="5"/>
        <v>54.13780872552131</v>
      </c>
      <c r="N22" s="97">
        <v>8</v>
      </c>
    </row>
    <row r="23" spans="1:14" ht="25.5">
      <c r="A23" s="78" t="s">
        <v>17</v>
      </c>
      <c r="B23" s="64" t="s">
        <v>148</v>
      </c>
      <c r="C23" s="95">
        <f t="shared" si="6"/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78" t="s">
        <v>18</v>
      </c>
      <c r="B24" s="64" t="s">
        <v>149</v>
      </c>
      <c r="C24" s="95">
        <f t="shared" si="6"/>
        <v>1</v>
      </c>
      <c r="D24" s="96">
        <f t="shared" si="0"/>
        <v>0.06734006734006734</v>
      </c>
      <c r="E24" s="96">
        <f t="shared" si="1"/>
        <v>0.9522721212813774</v>
      </c>
      <c r="F24" s="97">
        <v>14</v>
      </c>
      <c r="G24" s="95">
        <v>1</v>
      </c>
      <c r="H24" s="96">
        <f t="shared" si="2"/>
        <v>0.13736263736263737</v>
      </c>
      <c r="I24" s="96">
        <f t="shared" si="3"/>
        <v>1.943823500826125</v>
      </c>
      <c r="J24" s="97">
        <v>12</v>
      </c>
      <c r="K24" s="95">
        <v>0</v>
      </c>
      <c r="L24" s="96">
        <f t="shared" si="4"/>
        <v>0</v>
      </c>
      <c r="M24" s="96">
        <f t="shared" si="5"/>
        <v>0</v>
      </c>
      <c r="N24" s="97"/>
    </row>
    <row r="25" spans="1:14" ht="25.5">
      <c r="A25" s="78" t="s">
        <v>19</v>
      </c>
      <c r="B25" s="64" t="s">
        <v>150</v>
      </c>
      <c r="C25" s="95">
        <f t="shared" si="6"/>
        <v>2</v>
      </c>
      <c r="D25" s="96">
        <f t="shared" si="0"/>
        <v>0.13468013468013468</v>
      </c>
      <c r="E25" s="96">
        <f t="shared" si="1"/>
        <v>1.9045442425627548</v>
      </c>
      <c r="F25" s="97">
        <v>13</v>
      </c>
      <c r="G25" s="95">
        <v>2</v>
      </c>
      <c r="H25" s="96">
        <f t="shared" si="2"/>
        <v>0.27472527472527475</v>
      </c>
      <c r="I25" s="96">
        <f t="shared" si="3"/>
        <v>3.88764700165225</v>
      </c>
      <c r="J25" s="97">
        <v>11</v>
      </c>
      <c r="K25" s="95">
        <v>0</v>
      </c>
      <c r="L25" s="96">
        <f t="shared" si="4"/>
        <v>0</v>
      </c>
      <c r="M25" s="96">
        <f t="shared" si="5"/>
        <v>0</v>
      </c>
      <c r="N25" s="97"/>
    </row>
    <row r="26" spans="1:14" ht="25.5">
      <c r="A26" s="78" t="s">
        <v>20</v>
      </c>
      <c r="B26" s="64" t="s">
        <v>151</v>
      </c>
      <c r="C26" s="95">
        <f t="shared" si="6"/>
        <v>7</v>
      </c>
      <c r="D26" s="96">
        <f t="shared" si="0"/>
        <v>0.47138047138047134</v>
      </c>
      <c r="E26" s="96">
        <f t="shared" si="1"/>
        <v>6.6659048489696415</v>
      </c>
      <c r="F26" s="97">
        <v>11</v>
      </c>
      <c r="G26" s="95">
        <v>3</v>
      </c>
      <c r="H26" s="96">
        <f t="shared" si="2"/>
        <v>0.41208791208791207</v>
      </c>
      <c r="I26" s="96">
        <f t="shared" si="3"/>
        <v>5.831470502478375</v>
      </c>
      <c r="J26" s="97">
        <v>10</v>
      </c>
      <c r="K26" s="95">
        <v>4</v>
      </c>
      <c r="L26" s="96">
        <f t="shared" si="4"/>
        <v>0.5284015852047557</v>
      </c>
      <c r="M26" s="96">
        <f t="shared" si="5"/>
        <v>7.46728396214087</v>
      </c>
      <c r="N26" s="97">
        <v>11</v>
      </c>
    </row>
    <row r="27" spans="1:14" ht="25.5">
      <c r="A27" s="78" t="s">
        <v>21</v>
      </c>
      <c r="B27" s="64" t="s">
        <v>152</v>
      </c>
      <c r="C27" s="95">
        <f>G27+K27</f>
        <v>89</v>
      </c>
      <c r="D27" s="96">
        <f t="shared" si="0"/>
        <v>5.993265993265993</v>
      </c>
      <c r="E27" s="96">
        <f t="shared" si="1"/>
        <v>84.75221879404259</v>
      </c>
      <c r="F27" s="97">
        <v>5</v>
      </c>
      <c r="G27" s="95">
        <v>50</v>
      </c>
      <c r="H27" s="96">
        <f t="shared" si="2"/>
        <v>6.868131868131868</v>
      </c>
      <c r="I27" s="96">
        <f t="shared" si="3"/>
        <v>97.19117504130625</v>
      </c>
      <c r="J27" s="97">
        <v>5</v>
      </c>
      <c r="K27" s="95">
        <v>39</v>
      </c>
      <c r="L27" s="96">
        <f t="shared" si="4"/>
        <v>5.1519154557463676</v>
      </c>
      <c r="M27" s="96">
        <f t="shared" si="5"/>
        <v>72.80601863087348</v>
      </c>
      <c r="N27" s="97">
        <v>5</v>
      </c>
    </row>
    <row r="28" spans="1:14" ht="25.5">
      <c r="A28" s="78" t="s">
        <v>49</v>
      </c>
      <c r="B28" s="64" t="s">
        <v>153</v>
      </c>
      <c r="C28" s="95">
        <f>G28+K28</f>
        <v>104</v>
      </c>
      <c r="D28" s="96">
        <f t="shared" si="0"/>
        <v>7.0033670033670035</v>
      </c>
      <c r="E28" s="96">
        <f t="shared" si="1"/>
        <v>99.03630061326325</v>
      </c>
      <c r="F28" s="97">
        <v>4</v>
      </c>
      <c r="G28" s="95">
        <v>57</v>
      </c>
      <c r="H28" s="96">
        <f t="shared" si="2"/>
        <v>7.829670329670329</v>
      </c>
      <c r="I28" s="96">
        <f t="shared" si="3"/>
        <v>110.79793954708913</v>
      </c>
      <c r="J28" s="97">
        <v>4</v>
      </c>
      <c r="K28" s="95">
        <v>47</v>
      </c>
      <c r="L28" s="96">
        <f t="shared" si="4"/>
        <v>6.208718626155878</v>
      </c>
      <c r="M28" s="96">
        <f t="shared" si="5"/>
        <v>87.74058655515523</v>
      </c>
      <c r="N28" s="97">
        <v>4</v>
      </c>
    </row>
    <row r="29" spans="1:14" ht="12.75">
      <c r="A29" s="145" t="s">
        <v>25</v>
      </c>
      <c r="B29" s="146"/>
      <c r="C29" s="99">
        <f>SUM(C9:C28)</f>
        <v>1485</v>
      </c>
      <c r="D29" s="100">
        <f>C29/C$29*100</f>
        <v>100</v>
      </c>
      <c r="E29" s="99">
        <f>SUM(C29/$C$30*100000)</f>
        <v>1414.1241001028454</v>
      </c>
      <c r="F29" s="100"/>
      <c r="G29" s="99">
        <f>SUM(G9:G28)</f>
        <v>728</v>
      </c>
      <c r="H29" s="100">
        <f>SUM(H9:H28)</f>
        <v>100</v>
      </c>
      <c r="I29" s="99">
        <f>SUM(G29/$G$30*100000)</f>
        <v>1415.103508601419</v>
      </c>
      <c r="J29" s="100"/>
      <c r="K29" s="99">
        <f>SUM(K9:K28)</f>
        <v>757</v>
      </c>
      <c r="L29" s="100">
        <f>SUM(L9:L28)</f>
        <v>99.99999999999997</v>
      </c>
      <c r="M29" s="99">
        <f>SUM(K29/$K$30*100000)</f>
        <v>1413.1834898351597</v>
      </c>
      <c r="N29" s="100"/>
    </row>
    <row r="30" spans="2:14" ht="12.75">
      <c r="B30" s="137" t="s">
        <v>42</v>
      </c>
      <c r="C30" s="103">
        <f>G30+K30</f>
        <v>105012</v>
      </c>
      <c r="D30" s="103"/>
      <c r="E30" s="105"/>
      <c r="F30" s="104"/>
      <c r="G30" s="103">
        <v>51445</v>
      </c>
      <c r="H30" s="103"/>
      <c r="I30" s="105"/>
      <c r="J30" s="104"/>
      <c r="K30" s="103">
        <v>53567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1"/>
  <sheetViews>
    <sheetView zoomScalePageLayoutView="0" workbookViewId="0" topLeftCell="A1">
      <pane xSplit="2" ySplit="8" topLeftCell="C9" activePane="bottomRight" state="frozen"/>
      <selection pane="topLeft" activeCell="N54" sqref="N54"/>
      <selection pane="topRight" activeCell="N54" sqref="N54"/>
      <selection pane="bottomLeft" activeCell="N54" sqref="N54"/>
      <selection pane="bottomRight" activeCell="A1" sqref="A1"/>
    </sheetView>
  </sheetViews>
  <sheetFormatPr defaultColWidth="9.140625" defaultRowHeight="12.75"/>
  <cols>
    <col min="1" max="1" width="5.7109375" style="1" customWidth="1"/>
    <col min="2" max="2" width="85.7109375" style="109" customWidth="1"/>
    <col min="3" max="3" width="10.7109375" style="1" customWidth="1"/>
    <col min="4" max="4" width="10.7109375" style="110" customWidth="1"/>
    <col min="5" max="5" width="10.7109375" style="89" customWidth="1"/>
    <col min="6" max="6" width="10.7109375" style="108" customWidth="1"/>
    <col min="7" max="7" width="10.7109375" style="1" customWidth="1"/>
    <col min="8" max="8" width="10.7109375" style="110" customWidth="1"/>
    <col min="9" max="9" width="10.7109375" style="89" customWidth="1"/>
    <col min="10" max="10" width="10.7109375" style="108" customWidth="1"/>
    <col min="11" max="11" width="10.7109375" style="1" customWidth="1"/>
    <col min="12" max="12" width="10.7109375" style="110" customWidth="1"/>
    <col min="13" max="13" width="10.7109375" style="89" customWidth="1"/>
    <col min="14" max="14" width="10.7109375" style="108" customWidth="1"/>
    <col min="15" max="16384" width="9.140625" style="89" customWidth="1"/>
  </cols>
  <sheetData>
    <row r="1" spans="1:14" ht="12.75">
      <c r="A1" s="75" t="s">
        <v>23</v>
      </c>
      <c r="B1" s="87"/>
      <c r="C1" s="77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94" customFormat="1" ht="12.75">
      <c r="A2" s="86"/>
      <c r="B2" s="90"/>
      <c r="C2" s="91" t="s">
        <v>155</v>
      </c>
      <c r="D2" s="91"/>
      <c r="E2" s="91"/>
      <c r="F2" s="92"/>
      <c r="G2" s="93" t="s">
        <v>156</v>
      </c>
      <c r="H2" s="91"/>
      <c r="I2" s="91"/>
      <c r="J2" s="92"/>
      <c r="K2" s="93" t="s">
        <v>157</v>
      </c>
      <c r="L2" s="91"/>
      <c r="M2" s="91"/>
      <c r="N2" s="92"/>
    </row>
    <row r="3" spans="1:14" s="94" customFormat="1" ht="12.75" customHeight="1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94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94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94" customFormat="1" ht="12.75" customHeight="1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94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94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8" t="s">
        <v>4</v>
      </c>
      <c r="B9" s="64" t="s">
        <v>134</v>
      </c>
      <c r="C9" s="95">
        <f aca="true" t="shared" si="0" ref="C9:C28">G9+K9</f>
        <v>65</v>
      </c>
      <c r="D9" s="96">
        <f aca="true" t="shared" si="1" ref="D9:D28">(C9/$C$29)*100</f>
        <v>0.6745537567455375</v>
      </c>
      <c r="E9" s="96">
        <f aca="true" t="shared" si="2" ref="E9:E28">C9*100000/$C$30</f>
        <v>8.469662321078383</v>
      </c>
      <c r="F9" s="97">
        <v>11</v>
      </c>
      <c r="G9" s="95">
        <v>35</v>
      </c>
      <c r="H9" s="96">
        <f aca="true" t="shared" si="3" ref="H9:H28">G9/$G$29*100</f>
        <v>0.7640253219820999</v>
      </c>
      <c r="I9" s="96">
        <f aca="true" t="shared" si="4" ref="I9:I28">G9/$G$30*100000</f>
        <v>9.726301865504698</v>
      </c>
      <c r="J9" s="97">
        <v>12</v>
      </c>
      <c r="K9" s="95">
        <v>30</v>
      </c>
      <c r="L9" s="96">
        <f aca="true" t="shared" si="5" ref="L9:L28">K9/$K$29*100</f>
        <v>0.5934718100890208</v>
      </c>
      <c r="M9" s="96">
        <f aca="true" t="shared" si="6" ref="M9:M28">K9/$K$30*100000</f>
        <v>7.3602292466069335</v>
      </c>
      <c r="N9" s="97">
        <v>11</v>
      </c>
    </row>
    <row r="10" spans="1:14" ht="25.5">
      <c r="A10" s="78" t="s">
        <v>5</v>
      </c>
      <c r="B10" s="64" t="s">
        <v>135</v>
      </c>
      <c r="C10" s="95">
        <f t="shared" si="0"/>
        <v>2401</v>
      </c>
      <c r="D10" s="96">
        <f t="shared" si="1"/>
        <v>24.916977999169777</v>
      </c>
      <c r="E10" s="96">
        <f t="shared" si="2"/>
        <v>312.85629589091076</v>
      </c>
      <c r="F10" s="97">
        <v>2</v>
      </c>
      <c r="G10" s="95">
        <v>1255</v>
      </c>
      <c r="H10" s="96">
        <f t="shared" si="3"/>
        <v>27.39576511678673</v>
      </c>
      <c r="I10" s="96">
        <f t="shared" si="4"/>
        <v>348.757395463097</v>
      </c>
      <c r="J10" s="97">
        <v>2</v>
      </c>
      <c r="K10" s="95">
        <v>1146</v>
      </c>
      <c r="L10" s="96">
        <f t="shared" si="5"/>
        <v>22.670623145400594</v>
      </c>
      <c r="M10" s="96">
        <f t="shared" si="6"/>
        <v>281.1607572203849</v>
      </c>
      <c r="N10" s="97">
        <v>2</v>
      </c>
    </row>
    <row r="11" spans="1:14" ht="25.5">
      <c r="A11" s="78" t="s">
        <v>6</v>
      </c>
      <c r="B11" s="64" t="s">
        <v>136</v>
      </c>
      <c r="C11" s="95">
        <f t="shared" si="0"/>
        <v>10</v>
      </c>
      <c r="D11" s="96">
        <f t="shared" si="1"/>
        <v>0.10377750103777503</v>
      </c>
      <c r="E11" s="96">
        <f t="shared" si="2"/>
        <v>1.3030249724735974</v>
      </c>
      <c r="F11" s="97">
        <v>13</v>
      </c>
      <c r="G11" s="95">
        <v>7</v>
      </c>
      <c r="H11" s="96">
        <f t="shared" si="3"/>
        <v>0.15280506439642</v>
      </c>
      <c r="I11" s="96">
        <f t="shared" si="4"/>
        <v>1.9452603731009395</v>
      </c>
      <c r="J11" s="97">
        <v>14</v>
      </c>
      <c r="K11" s="95">
        <v>3</v>
      </c>
      <c r="L11" s="96">
        <f t="shared" si="5"/>
        <v>0.05934718100890207</v>
      </c>
      <c r="M11" s="96">
        <f t="shared" si="6"/>
        <v>0.7360229246606934</v>
      </c>
      <c r="N11" s="97">
        <v>15</v>
      </c>
    </row>
    <row r="12" spans="1:14" ht="25.5">
      <c r="A12" s="78" t="s">
        <v>7</v>
      </c>
      <c r="B12" s="64" t="s">
        <v>137</v>
      </c>
      <c r="C12" s="95">
        <f t="shared" si="0"/>
        <v>697</v>
      </c>
      <c r="D12" s="96">
        <f t="shared" si="1"/>
        <v>7.233291822332919</v>
      </c>
      <c r="E12" s="96">
        <f t="shared" si="2"/>
        <v>90.82084058140974</v>
      </c>
      <c r="F12" s="97">
        <v>4</v>
      </c>
      <c r="G12" s="95">
        <v>318</v>
      </c>
      <c r="H12" s="96">
        <f t="shared" si="3"/>
        <v>6.941715782580222</v>
      </c>
      <c r="I12" s="96">
        <f t="shared" si="4"/>
        <v>88.37039980658554</v>
      </c>
      <c r="J12" s="97">
        <v>4</v>
      </c>
      <c r="K12" s="95">
        <v>379</v>
      </c>
      <c r="L12" s="96">
        <f t="shared" si="5"/>
        <v>7.497527200791295</v>
      </c>
      <c r="M12" s="96">
        <f t="shared" si="6"/>
        <v>92.98422948213427</v>
      </c>
      <c r="N12" s="97">
        <v>3</v>
      </c>
    </row>
    <row r="13" spans="1:14" ht="25.5">
      <c r="A13" s="78" t="s">
        <v>8</v>
      </c>
      <c r="B13" s="64" t="s">
        <v>138</v>
      </c>
      <c r="C13" s="95">
        <f t="shared" si="0"/>
        <v>270</v>
      </c>
      <c r="D13" s="96">
        <f t="shared" si="1"/>
        <v>2.8019925280199254</v>
      </c>
      <c r="E13" s="96">
        <f t="shared" si="2"/>
        <v>35.18167425678713</v>
      </c>
      <c r="F13" s="97">
        <v>9</v>
      </c>
      <c r="G13" s="95">
        <v>82</v>
      </c>
      <c r="H13" s="96">
        <f t="shared" si="3"/>
        <v>1.7900021829294912</v>
      </c>
      <c r="I13" s="96">
        <f t="shared" si="4"/>
        <v>22.787335799182436</v>
      </c>
      <c r="J13" s="97">
        <v>10</v>
      </c>
      <c r="K13" s="95">
        <v>188</v>
      </c>
      <c r="L13" s="96">
        <f t="shared" si="5"/>
        <v>3.7190900098911968</v>
      </c>
      <c r="M13" s="96">
        <f t="shared" si="6"/>
        <v>46.12410327873679</v>
      </c>
      <c r="N13" s="97">
        <v>7</v>
      </c>
    </row>
    <row r="14" spans="1:14" ht="25.5">
      <c r="A14" s="78" t="s">
        <v>9</v>
      </c>
      <c r="B14" s="64" t="s">
        <v>139</v>
      </c>
      <c r="C14" s="95">
        <f t="shared" si="0"/>
        <v>242</v>
      </c>
      <c r="D14" s="96">
        <f t="shared" si="1"/>
        <v>2.5114155251141552</v>
      </c>
      <c r="E14" s="96">
        <f t="shared" si="2"/>
        <v>31.533204333861057</v>
      </c>
      <c r="F14" s="97">
        <v>10</v>
      </c>
      <c r="G14" s="95">
        <v>97</v>
      </c>
      <c r="H14" s="96">
        <f t="shared" si="3"/>
        <v>2.1174416066361057</v>
      </c>
      <c r="I14" s="96">
        <f t="shared" si="4"/>
        <v>26.955750884398732</v>
      </c>
      <c r="J14" s="97">
        <v>9</v>
      </c>
      <c r="K14" s="95">
        <v>145</v>
      </c>
      <c r="L14" s="96">
        <f t="shared" si="5"/>
        <v>2.868447082096934</v>
      </c>
      <c r="M14" s="96">
        <f t="shared" si="6"/>
        <v>35.57444135860018</v>
      </c>
      <c r="N14" s="97">
        <v>9</v>
      </c>
    </row>
    <row r="15" spans="1:14" ht="25.5">
      <c r="A15" s="78" t="s">
        <v>26</v>
      </c>
      <c r="B15" s="64" t="s">
        <v>140</v>
      </c>
      <c r="C15" s="95">
        <f t="shared" si="0"/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8" t="s">
        <v>10</v>
      </c>
      <c r="B16" s="64" t="s">
        <v>141</v>
      </c>
      <c r="C16" s="95">
        <f t="shared" si="0"/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8" t="s">
        <v>11</v>
      </c>
      <c r="B17" s="64" t="s">
        <v>142</v>
      </c>
      <c r="C17" s="95">
        <f>G17+K17</f>
        <v>3561</v>
      </c>
      <c r="D17" s="96">
        <f t="shared" si="1"/>
        <v>36.95516811955168</v>
      </c>
      <c r="E17" s="96">
        <f t="shared" si="2"/>
        <v>464.00719269784804</v>
      </c>
      <c r="F17" s="97">
        <v>1</v>
      </c>
      <c r="G17" s="95">
        <v>1515</v>
      </c>
      <c r="H17" s="96">
        <f t="shared" si="3"/>
        <v>33.071381794368044</v>
      </c>
      <c r="I17" s="96">
        <f t="shared" si="4"/>
        <v>421.0099236068462</v>
      </c>
      <c r="J17" s="97">
        <v>1</v>
      </c>
      <c r="K17" s="95">
        <v>2046</v>
      </c>
      <c r="L17" s="96">
        <f t="shared" si="5"/>
        <v>40.474777448071215</v>
      </c>
      <c r="M17" s="96">
        <f t="shared" si="6"/>
        <v>501.96763461859297</v>
      </c>
      <c r="N17" s="97">
        <v>1</v>
      </c>
    </row>
    <row r="18" spans="1:14" ht="25.5">
      <c r="A18" s="78" t="s">
        <v>12</v>
      </c>
      <c r="B18" s="64" t="s">
        <v>143</v>
      </c>
      <c r="C18" s="95">
        <f t="shared" si="0"/>
        <v>487</v>
      </c>
      <c r="D18" s="96">
        <f t="shared" si="1"/>
        <v>5.053964300539643</v>
      </c>
      <c r="E18" s="96">
        <f t="shared" si="2"/>
        <v>63.4573161594642</v>
      </c>
      <c r="F18" s="97">
        <v>5</v>
      </c>
      <c r="G18" s="95">
        <v>258</v>
      </c>
      <c r="H18" s="96">
        <f t="shared" si="3"/>
        <v>5.631958087753765</v>
      </c>
      <c r="I18" s="96">
        <f t="shared" si="4"/>
        <v>71.69673946572034</v>
      </c>
      <c r="J18" s="97">
        <v>5</v>
      </c>
      <c r="K18" s="95">
        <v>229</v>
      </c>
      <c r="L18" s="96">
        <f t="shared" si="5"/>
        <v>4.530168150346192</v>
      </c>
      <c r="M18" s="96">
        <f t="shared" si="6"/>
        <v>56.183083249099596</v>
      </c>
      <c r="N18" s="97">
        <v>5</v>
      </c>
    </row>
    <row r="19" spans="1:14" ht="25.5">
      <c r="A19" s="78" t="s">
        <v>13</v>
      </c>
      <c r="B19" s="64" t="s">
        <v>144</v>
      </c>
      <c r="C19" s="95">
        <f t="shared" si="0"/>
        <v>298</v>
      </c>
      <c r="D19" s="96">
        <f t="shared" si="1"/>
        <v>3.092569530925695</v>
      </c>
      <c r="E19" s="96">
        <f t="shared" si="2"/>
        <v>38.8301441797132</v>
      </c>
      <c r="F19" s="97">
        <v>8</v>
      </c>
      <c r="G19" s="95">
        <v>169</v>
      </c>
      <c r="H19" s="96">
        <f t="shared" si="3"/>
        <v>3.6891508404278546</v>
      </c>
      <c r="I19" s="96">
        <f t="shared" si="4"/>
        <v>46.96414329343697</v>
      </c>
      <c r="J19" s="97">
        <v>7</v>
      </c>
      <c r="K19" s="95">
        <v>129</v>
      </c>
      <c r="L19" s="96">
        <f t="shared" si="5"/>
        <v>2.5519287833827895</v>
      </c>
      <c r="M19" s="96">
        <f t="shared" si="6"/>
        <v>31.64898576040982</v>
      </c>
      <c r="N19" s="97">
        <v>10</v>
      </c>
    </row>
    <row r="20" spans="1:14" ht="25.5">
      <c r="A20" s="78" t="s">
        <v>14</v>
      </c>
      <c r="B20" s="64" t="s">
        <v>145</v>
      </c>
      <c r="C20" s="95">
        <f t="shared" si="0"/>
        <v>7</v>
      </c>
      <c r="D20" s="96">
        <f t="shared" si="1"/>
        <v>0.07264425072644251</v>
      </c>
      <c r="E20" s="96">
        <f t="shared" si="2"/>
        <v>0.9121174807315182</v>
      </c>
      <c r="F20" s="97">
        <v>15</v>
      </c>
      <c r="G20" s="95">
        <v>2</v>
      </c>
      <c r="H20" s="96">
        <f t="shared" si="3"/>
        <v>0.04365858982754857</v>
      </c>
      <c r="I20" s="96">
        <f t="shared" si="4"/>
        <v>0.5557886780288399</v>
      </c>
      <c r="J20" s="97">
        <v>16</v>
      </c>
      <c r="K20" s="95">
        <v>5</v>
      </c>
      <c r="L20" s="96">
        <f t="shared" si="5"/>
        <v>0.09891196834817012</v>
      </c>
      <c r="M20" s="96">
        <f t="shared" si="6"/>
        <v>1.226704874434489</v>
      </c>
      <c r="N20" s="97">
        <v>14</v>
      </c>
    </row>
    <row r="21" spans="1:14" ht="25.5">
      <c r="A21" s="78" t="s">
        <v>15</v>
      </c>
      <c r="B21" s="64" t="s">
        <v>146</v>
      </c>
      <c r="C21" s="95">
        <f t="shared" si="0"/>
        <v>7</v>
      </c>
      <c r="D21" s="96">
        <f t="shared" si="1"/>
        <v>0.07264425072644251</v>
      </c>
      <c r="E21" s="96">
        <f t="shared" si="2"/>
        <v>0.9121174807315182</v>
      </c>
      <c r="F21" s="97">
        <v>15</v>
      </c>
      <c r="G21" s="95">
        <v>2</v>
      </c>
      <c r="H21" s="96">
        <f t="shared" si="3"/>
        <v>0.04365858982754857</v>
      </c>
      <c r="I21" s="96">
        <f t="shared" si="4"/>
        <v>0.5557886780288399</v>
      </c>
      <c r="J21" s="97">
        <v>16</v>
      </c>
      <c r="K21" s="95">
        <v>5</v>
      </c>
      <c r="L21" s="96">
        <f t="shared" si="5"/>
        <v>0.09891196834817012</v>
      </c>
      <c r="M21" s="96">
        <f t="shared" si="6"/>
        <v>1.226704874434489</v>
      </c>
      <c r="N21" s="97">
        <v>14</v>
      </c>
    </row>
    <row r="22" spans="1:14" ht="25.5">
      <c r="A22" s="78" t="s">
        <v>16</v>
      </c>
      <c r="B22" s="64" t="s">
        <v>147</v>
      </c>
      <c r="C22" s="95">
        <f t="shared" si="0"/>
        <v>313</v>
      </c>
      <c r="D22" s="96">
        <f t="shared" si="1"/>
        <v>3.2482357824823582</v>
      </c>
      <c r="E22" s="96">
        <f t="shared" si="2"/>
        <v>40.7846816384236</v>
      </c>
      <c r="F22" s="97">
        <v>7</v>
      </c>
      <c r="G22" s="95">
        <v>119</v>
      </c>
      <c r="H22" s="96">
        <f t="shared" si="3"/>
        <v>2.59768609473914</v>
      </c>
      <c r="I22" s="96">
        <f t="shared" si="4"/>
        <v>33.06942634271597</v>
      </c>
      <c r="J22" s="97">
        <v>8</v>
      </c>
      <c r="K22" s="95">
        <v>194</v>
      </c>
      <c r="L22" s="96">
        <f t="shared" si="5"/>
        <v>3.837784371909001</v>
      </c>
      <c r="M22" s="96">
        <f t="shared" si="6"/>
        <v>47.59614912805817</v>
      </c>
      <c r="N22" s="97">
        <v>6</v>
      </c>
    </row>
    <row r="23" spans="1:14" ht="25.5">
      <c r="A23" s="78" t="s">
        <v>17</v>
      </c>
      <c r="B23" s="64" t="s">
        <v>148</v>
      </c>
      <c r="C23" s="95">
        <f t="shared" si="0"/>
        <v>1</v>
      </c>
      <c r="D23" s="96">
        <f t="shared" si="1"/>
        <v>0.0103777501037775</v>
      </c>
      <c r="E23" s="96">
        <f t="shared" si="2"/>
        <v>0.13030249724735973</v>
      </c>
      <c r="F23" s="97">
        <v>16</v>
      </c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1</v>
      </c>
      <c r="L23" s="96">
        <f t="shared" si="5"/>
        <v>0.019782393669634024</v>
      </c>
      <c r="M23" s="96">
        <f t="shared" si="6"/>
        <v>0.24534097488689782</v>
      </c>
      <c r="N23" s="97">
        <v>17</v>
      </c>
    </row>
    <row r="24" spans="1:14" ht="25.5">
      <c r="A24" s="78" t="s">
        <v>18</v>
      </c>
      <c r="B24" s="64" t="s">
        <v>149</v>
      </c>
      <c r="C24" s="95">
        <f t="shared" si="0"/>
        <v>8</v>
      </c>
      <c r="D24" s="96">
        <f t="shared" si="1"/>
        <v>0.08302200083022</v>
      </c>
      <c r="E24" s="96">
        <f t="shared" si="2"/>
        <v>1.0424199779788779</v>
      </c>
      <c r="F24" s="97">
        <v>14</v>
      </c>
      <c r="G24" s="95">
        <v>6</v>
      </c>
      <c r="H24" s="96">
        <f t="shared" si="3"/>
        <v>0.13097576948264572</v>
      </c>
      <c r="I24" s="96">
        <f t="shared" si="4"/>
        <v>1.6673660340865197</v>
      </c>
      <c r="J24" s="97">
        <v>15</v>
      </c>
      <c r="K24" s="95">
        <v>2</v>
      </c>
      <c r="L24" s="96">
        <f t="shared" si="5"/>
        <v>0.03956478733926805</v>
      </c>
      <c r="M24" s="96">
        <f t="shared" si="6"/>
        <v>0.49068194977379564</v>
      </c>
      <c r="N24" s="97">
        <v>16</v>
      </c>
    </row>
    <row r="25" spans="1:14" ht="25.5">
      <c r="A25" s="78" t="s">
        <v>19</v>
      </c>
      <c r="B25" s="64" t="s">
        <v>150</v>
      </c>
      <c r="C25" s="95">
        <f t="shared" si="0"/>
        <v>19</v>
      </c>
      <c r="D25" s="96">
        <f t="shared" si="1"/>
        <v>0.19717725197177252</v>
      </c>
      <c r="E25" s="96">
        <f t="shared" si="2"/>
        <v>2.475747447699835</v>
      </c>
      <c r="F25" s="97">
        <v>12</v>
      </c>
      <c r="G25" s="95">
        <v>11</v>
      </c>
      <c r="H25" s="96">
        <f t="shared" si="3"/>
        <v>0.24012224405151714</v>
      </c>
      <c r="I25" s="96">
        <f t="shared" si="4"/>
        <v>3.0568377291586195</v>
      </c>
      <c r="J25" s="97">
        <v>13</v>
      </c>
      <c r="K25" s="95">
        <v>8</v>
      </c>
      <c r="L25" s="96">
        <f t="shared" si="5"/>
        <v>0.1582591493570722</v>
      </c>
      <c r="M25" s="96">
        <f t="shared" si="6"/>
        <v>1.9627277990951826</v>
      </c>
      <c r="N25" s="97">
        <v>13</v>
      </c>
    </row>
    <row r="26" spans="1:14" ht="25.5">
      <c r="A26" s="78" t="s">
        <v>20</v>
      </c>
      <c r="B26" s="64" t="s">
        <v>151</v>
      </c>
      <c r="C26" s="95">
        <f t="shared" si="0"/>
        <v>65</v>
      </c>
      <c r="D26" s="96">
        <f t="shared" si="1"/>
        <v>0.6745537567455375</v>
      </c>
      <c r="E26" s="96">
        <f t="shared" si="2"/>
        <v>8.469662321078383</v>
      </c>
      <c r="F26" s="97">
        <v>11</v>
      </c>
      <c r="G26" s="95">
        <v>41</v>
      </c>
      <c r="H26" s="96">
        <f t="shared" si="3"/>
        <v>0.8950010914647456</v>
      </c>
      <c r="I26" s="96">
        <f t="shared" si="4"/>
        <v>11.393667899591218</v>
      </c>
      <c r="J26" s="97">
        <v>11</v>
      </c>
      <c r="K26" s="95">
        <v>24</v>
      </c>
      <c r="L26" s="96">
        <f t="shared" si="5"/>
        <v>0.4747774480712166</v>
      </c>
      <c r="M26" s="96">
        <f t="shared" si="6"/>
        <v>5.888183397285547</v>
      </c>
      <c r="N26" s="97">
        <v>12</v>
      </c>
    </row>
    <row r="27" spans="1:14" ht="25.5">
      <c r="A27" s="78" t="s">
        <v>21</v>
      </c>
      <c r="B27" s="64" t="s">
        <v>152</v>
      </c>
      <c r="C27" s="95">
        <f>G27+K27</f>
        <v>396</v>
      </c>
      <c r="D27" s="96">
        <f t="shared" si="1"/>
        <v>4.10958904109589</v>
      </c>
      <c r="E27" s="96">
        <f t="shared" si="2"/>
        <v>51.59978890995446</v>
      </c>
      <c r="F27" s="97">
        <v>6</v>
      </c>
      <c r="G27" s="95">
        <v>242</v>
      </c>
      <c r="H27" s="96">
        <f t="shared" si="3"/>
        <v>5.282689369133377</v>
      </c>
      <c r="I27" s="96">
        <f t="shared" si="4"/>
        <v>67.25043004148962</v>
      </c>
      <c r="J27" s="97">
        <v>6</v>
      </c>
      <c r="K27" s="95">
        <v>154</v>
      </c>
      <c r="L27" s="96">
        <f t="shared" si="5"/>
        <v>3.04648862512364</v>
      </c>
      <c r="M27" s="96">
        <f t="shared" si="6"/>
        <v>37.78251013258226</v>
      </c>
      <c r="N27" s="97">
        <v>8</v>
      </c>
    </row>
    <row r="28" spans="1:14" ht="25.5">
      <c r="A28" s="78" t="s">
        <v>49</v>
      </c>
      <c r="B28" s="64" t="s">
        <v>153</v>
      </c>
      <c r="C28" s="95">
        <f t="shared" si="0"/>
        <v>789</v>
      </c>
      <c r="D28" s="96">
        <f t="shared" si="1"/>
        <v>8.188044831880447</v>
      </c>
      <c r="E28" s="96">
        <f t="shared" si="2"/>
        <v>102.80867032816684</v>
      </c>
      <c r="F28" s="97">
        <v>3</v>
      </c>
      <c r="G28" s="95">
        <v>422</v>
      </c>
      <c r="H28" s="96">
        <f t="shared" si="3"/>
        <v>9.211962453612749</v>
      </c>
      <c r="I28" s="96">
        <f t="shared" si="4"/>
        <v>117.27141106408523</v>
      </c>
      <c r="J28" s="97">
        <v>3</v>
      </c>
      <c r="K28" s="95">
        <v>367</v>
      </c>
      <c r="L28" s="96">
        <f t="shared" si="5"/>
        <v>7.260138476755687</v>
      </c>
      <c r="M28" s="96">
        <f t="shared" si="6"/>
        <v>90.04013778349149</v>
      </c>
      <c r="N28" s="97">
        <v>4</v>
      </c>
    </row>
    <row r="29" spans="1:14" ht="12.75">
      <c r="A29" s="78" t="s">
        <v>25</v>
      </c>
      <c r="B29" s="98"/>
      <c r="C29" s="99">
        <f>SUM(C9:C28)</f>
        <v>9636</v>
      </c>
      <c r="D29" s="100">
        <f>C29/C$29*100</f>
        <v>100</v>
      </c>
      <c r="E29" s="100">
        <f>SUM(C29/$C$30*100000)</f>
        <v>1255.5948634755587</v>
      </c>
      <c r="F29" s="101"/>
      <c r="G29" s="99">
        <f>SUM(G9:G28)</f>
        <v>4581</v>
      </c>
      <c r="H29" s="100">
        <f>SUM(H9:H28)</f>
        <v>100</v>
      </c>
      <c r="I29" s="100">
        <f>SUM(G29/$G$30*100000)</f>
        <v>1273.0339670250578</v>
      </c>
      <c r="J29" s="101"/>
      <c r="K29" s="99">
        <f>SUM(K9:K28)</f>
        <v>5055</v>
      </c>
      <c r="L29" s="100">
        <f>SUM(L9:L28)</f>
        <v>100.00000000000001</v>
      </c>
      <c r="M29" s="100">
        <f>SUM(K29/$K$30*100000)</f>
        <v>1240.1986280532685</v>
      </c>
      <c r="N29" s="101"/>
    </row>
    <row r="30" spans="1:14" ht="12.75">
      <c r="A30" s="76"/>
      <c r="B30" s="102" t="s">
        <v>42</v>
      </c>
      <c r="C30" s="103">
        <f>G30+K30</f>
        <v>767445</v>
      </c>
      <c r="D30" s="103"/>
      <c r="E30" s="103"/>
      <c r="F30" s="104"/>
      <c r="G30" s="103">
        <v>359849</v>
      </c>
      <c r="H30" s="103"/>
      <c r="I30" s="105"/>
      <c r="J30" s="104"/>
      <c r="K30" s="103">
        <v>407596</v>
      </c>
      <c r="L30" s="103"/>
      <c r="M30" s="105"/>
      <c r="N30" s="104"/>
    </row>
    <row r="31" spans="2:12" ht="12.75">
      <c r="B31" s="106"/>
      <c r="C31" s="107"/>
      <c r="D31" s="89"/>
      <c r="G31" s="107"/>
      <c r="H31" s="89"/>
      <c r="K31" s="107"/>
      <c r="L31" s="89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" customWidth="1"/>
    <col min="2" max="2" width="85.7109375" style="109" customWidth="1"/>
    <col min="3" max="3" width="10.7109375" style="1" customWidth="1"/>
    <col min="4" max="4" width="10.7109375" style="110" customWidth="1"/>
    <col min="5" max="5" width="10.7109375" style="89" customWidth="1"/>
    <col min="6" max="6" width="10.7109375" style="108" customWidth="1"/>
    <col min="7" max="7" width="10.7109375" style="1" customWidth="1"/>
    <col min="8" max="8" width="10.7109375" style="110" customWidth="1"/>
    <col min="9" max="9" width="10.7109375" style="89" customWidth="1"/>
    <col min="10" max="10" width="10.7109375" style="108" customWidth="1"/>
    <col min="11" max="11" width="10.7109375" style="1" customWidth="1"/>
    <col min="12" max="12" width="10.7109375" style="110" customWidth="1"/>
    <col min="13" max="13" width="10.7109375" style="89" customWidth="1"/>
    <col min="14" max="14" width="10.7109375" style="108" customWidth="1"/>
    <col min="15" max="16384" width="9.140625" style="89" customWidth="1"/>
  </cols>
  <sheetData>
    <row r="1" spans="1:14" ht="12.75">
      <c r="A1" s="130" t="s">
        <v>27</v>
      </c>
      <c r="B1" s="114"/>
      <c r="C1" s="115"/>
      <c r="D1" s="114"/>
      <c r="E1" s="114"/>
      <c r="F1" s="114"/>
      <c r="G1" s="115"/>
      <c r="H1" s="114"/>
      <c r="I1" s="114"/>
      <c r="J1" s="114"/>
      <c r="K1" s="115"/>
      <c r="L1" s="114"/>
      <c r="M1" s="114"/>
      <c r="N1" s="114"/>
    </row>
    <row r="2" spans="1:14" s="94" customFormat="1" ht="12.75">
      <c r="A2" s="86"/>
      <c r="B2" s="90"/>
      <c r="C2" s="91" t="s">
        <v>155</v>
      </c>
      <c r="D2" s="91"/>
      <c r="E2" s="91"/>
      <c r="F2" s="92"/>
      <c r="G2" s="93" t="s">
        <v>156</v>
      </c>
      <c r="H2" s="91"/>
      <c r="I2" s="91"/>
      <c r="J2" s="92"/>
      <c r="K2" s="93" t="s">
        <v>157</v>
      </c>
      <c r="L2" s="91"/>
      <c r="M2" s="91"/>
      <c r="N2" s="92"/>
    </row>
    <row r="3" spans="1:14" s="94" customFormat="1" ht="12.75" customHeight="1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94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94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94" customFormat="1" ht="12.75" customHeight="1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94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5" s="94" customFormat="1" ht="25.5">
      <c r="A9" s="79" t="s">
        <v>4</v>
      </c>
      <c r="B9" s="64" t="s">
        <v>134</v>
      </c>
      <c r="C9" s="95">
        <f aca="true" t="shared" si="0" ref="C9:C14">G9+K9</f>
        <v>19</v>
      </c>
      <c r="D9" s="96">
        <f aca="true" t="shared" si="1" ref="D9:D28">SUM(C9/$C$29*100)</f>
        <v>0.49530761209593327</v>
      </c>
      <c r="E9" s="96">
        <f aca="true" t="shared" si="2" ref="E9:E29">SUM(C9/$C$30*100000)</f>
        <v>6.304186975549708</v>
      </c>
      <c r="F9" s="97">
        <v>11</v>
      </c>
      <c r="G9" s="95">
        <v>7</v>
      </c>
      <c r="H9" s="96">
        <f aca="true" t="shared" si="3" ref="H9:H28">SUM(G9/$G$29*100)</f>
        <v>0.3597122302158274</v>
      </c>
      <c r="I9" s="96">
        <f aca="true" t="shared" si="4" ref="I9:I29">SUM(G9/G$30*100000)</f>
        <v>4.779233547488513</v>
      </c>
      <c r="J9" s="97">
        <v>12</v>
      </c>
      <c r="K9" s="95">
        <v>12</v>
      </c>
      <c r="L9" s="96">
        <f aca="true" t="shared" si="5" ref="L9:L28">SUM(K9/$K$29*100)</f>
        <v>0.6349206349206349</v>
      </c>
      <c r="M9" s="96">
        <f aca="true" t="shared" si="6" ref="M9:M29">SUM(K9/K$30*100000)</f>
        <v>7.745933384972888</v>
      </c>
      <c r="N9" s="97">
        <v>11</v>
      </c>
      <c r="O9" s="89"/>
    </row>
    <row r="10" spans="1:14" ht="25.5">
      <c r="A10" s="80" t="s">
        <v>5</v>
      </c>
      <c r="B10" s="64" t="s">
        <v>135</v>
      </c>
      <c r="C10" s="95">
        <f t="shared" si="0"/>
        <v>941</v>
      </c>
      <c r="D10" s="96">
        <f t="shared" si="1"/>
        <v>24.530761209593326</v>
      </c>
      <c r="E10" s="96">
        <f t="shared" si="2"/>
        <v>312.22315494696187</v>
      </c>
      <c r="F10" s="97">
        <v>2</v>
      </c>
      <c r="G10" s="95">
        <v>549</v>
      </c>
      <c r="H10" s="96">
        <f t="shared" si="3"/>
        <v>28.211716341212746</v>
      </c>
      <c r="I10" s="96">
        <f t="shared" si="4"/>
        <v>374.8284596530276</v>
      </c>
      <c r="J10" s="97">
        <v>2</v>
      </c>
      <c r="K10" s="95">
        <v>392</v>
      </c>
      <c r="L10" s="96">
        <f t="shared" si="5"/>
        <v>20.74074074074074</v>
      </c>
      <c r="M10" s="96">
        <f t="shared" si="6"/>
        <v>253.03382390911437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4</v>
      </c>
      <c r="D11" s="96">
        <f t="shared" si="1"/>
        <v>0.10427528675703858</v>
      </c>
      <c r="E11" s="96">
        <f t="shared" si="2"/>
        <v>1.327197258010465</v>
      </c>
      <c r="F11" s="97">
        <v>15</v>
      </c>
      <c r="G11" s="95">
        <v>1</v>
      </c>
      <c r="H11" s="96">
        <f t="shared" si="3"/>
        <v>0.051387461459403906</v>
      </c>
      <c r="I11" s="96">
        <f t="shared" si="4"/>
        <v>0.682747649641216</v>
      </c>
      <c r="J11" s="97">
        <v>15</v>
      </c>
      <c r="K11" s="95">
        <v>3</v>
      </c>
      <c r="L11" s="96">
        <f t="shared" si="5"/>
        <v>0.15873015873015872</v>
      </c>
      <c r="M11" s="96">
        <f t="shared" si="6"/>
        <v>1.936483346243222</v>
      </c>
      <c r="N11" s="97">
        <v>14</v>
      </c>
    </row>
    <row r="12" spans="1:14" ht="25.5">
      <c r="A12" s="79" t="s">
        <v>7</v>
      </c>
      <c r="B12" s="64" t="s">
        <v>137</v>
      </c>
      <c r="C12" s="95">
        <f t="shared" si="0"/>
        <v>260</v>
      </c>
      <c r="D12" s="96">
        <f t="shared" si="1"/>
        <v>6.777893639207508</v>
      </c>
      <c r="E12" s="96">
        <f t="shared" si="2"/>
        <v>86.26782177068021</v>
      </c>
      <c r="F12" s="97">
        <v>3</v>
      </c>
      <c r="G12" s="95">
        <v>116</v>
      </c>
      <c r="H12" s="96">
        <f t="shared" si="3"/>
        <v>5.960945529290853</v>
      </c>
      <c r="I12" s="96">
        <f t="shared" si="4"/>
        <v>79.19872735838108</v>
      </c>
      <c r="J12" s="97">
        <v>5</v>
      </c>
      <c r="K12" s="95">
        <v>144</v>
      </c>
      <c r="L12" s="96">
        <f t="shared" si="5"/>
        <v>7.6190476190476195</v>
      </c>
      <c r="M12" s="96">
        <f t="shared" si="6"/>
        <v>92.95120061967468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136</v>
      </c>
      <c r="D13" s="96">
        <f t="shared" si="1"/>
        <v>3.5453597497393115</v>
      </c>
      <c r="E13" s="96">
        <f t="shared" si="2"/>
        <v>45.12470677235581</v>
      </c>
      <c r="F13" s="97">
        <v>8</v>
      </c>
      <c r="G13" s="95">
        <v>61</v>
      </c>
      <c r="H13" s="96">
        <f t="shared" si="3"/>
        <v>3.134635149023638</v>
      </c>
      <c r="I13" s="96">
        <f t="shared" si="4"/>
        <v>41.64760662811418</v>
      </c>
      <c r="J13" s="97">
        <v>8</v>
      </c>
      <c r="K13" s="95">
        <v>75</v>
      </c>
      <c r="L13" s="96">
        <f t="shared" si="5"/>
        <v>3.968253968253968</v>
      </c>
      <c r="M13" s="96">
        <f t="shared" si="6"/>
        <v>48.41208365608056</v>
      </c>
      <c r="N13" s="97">
        <v>6</v>
      </c>
    </row>
    <row r="14" spans="1:14" ht="25.5">
      <c r="A14" s="79" t="s">
        <v>9</v>
      </c>
      <c r="B14" s="64" t="s">
        <v>139</v>
      </c>
      <c r="C14" s="95">
        <f t="shared" si="0"/>
        <v>93</v>
      </c>
      <c r="D14" s="96">
        <f t="shared" si="1"/>
        <v>2.4244004171011473</v>
      </c>
      <c r="E14" s="96">
        <f t="shared" si="2"/>
        <v>30.857336248743312</v>
      </c>
      <c r="F14" s="97">
        <v>10</v>
      </c>
      <c r="G14" s="95">
        <v>43</v>
      </c>
      <c r="H14" s="96">
        <f t="shared" si="3"/>
        <v>2.2096608427543676</v>
      </c>
      <c r="I14" s="96">
        <f t="shared" si="4"/>
        <v>29.35814893457229</v>
      </c>
      <c r="J14" s="97">
        <v>10</v>
      </c>
      <c r="K14" s="95">
        <v>50</v>
      </c>
      <c r="L14" s="96">
        <f t="shared" si="5"/>
        <v>2.6455026455026456</v>
      </c>
      <c r="M14" s="96">
        <f t="shared" si="6"/>
        <v>32.274722437387034</v>
      </c>
      <c r="N14" s="97">
        <v>10</v>
      </c>
    </row>
    <row r="15" spans="1:14" ht="25.5">
      <c r="A15" s="79" t="s">
        <v>26</v>
      </c>
      <c r="B15" s="64" t="s">
        <v>140</v>
      </c>
      <c r="C15" s="95"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v>1</v>
      </c>
      <c r="D16" s="96">
        <f t="shared" si="1"/>
        <v>0.026068821689259645</v>
      </c>
      <c r="E16" s="96">
        <f t="shared" si="2"/>
        <v>0.33179931450261624</v>
      </c>
      <c r="F16" s="97">
        <v>18</v>
      </c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1</v>
      </c>
      <c r="L16" s="96">
        <f t="shared" si="5"/>
        <v>0.052910052910052914</v>
      </c>
      <c r="M16" s="96">
        <f t="shared" si="6"/>
        <v>0.6454944487477408</v>
      </c>
      <c r="N16" s="97">
        <v>16</v>
      </c>
    </row>
    <row r="17" spans="1:14" ht="25.5">
      <c r="A17" s="79" t="s">
        <v>11</v>
      </c>
      <c r="B17" s="64" t="s">
        <v>142</v>
      </c>
      <c r="C17" s="95">
        <f>G17+K17</f>
        <v>1442</v>
      </c>
      <c r="D17" s="96">
        <f t="shared" si="1"/>
        <v>37.591240875912405</v>
      </c>
      <c r="E17" s="96">
        <f t="shared" si="2"/>
        <v>478.45461151277266</v>
      </c>
      <c r="F17" s="97">
        <v>1</v>
      </c>
      <c r="G17" s="95">
        <v>634</v>
      </c>
      <c r="H17" s="96">
        <f t="shared" si="3"/>
        <v>32.57965056526208</v>
      </c>
      <c r="I17" s="96">
        <f t="shared" si="4"/>
        <v>432.862009872531</v>
      </c>
      <c r="J17" s="97">
        <v>1</v>
      </c>
      <c r="K17" s="95">
        <v>808</v>
      </c>
      <c r="L17" s="96">
        <f t="shared" si="5"/>
        <v>42.75132275132275</v>
      </c>
      <c r="M17" s="96">
        <f t="shared" si="6"/>
        <v>521.5595145881745</v>
      </c>
      <c r="N17" s="97">
        <v>1</v>
      </c>
    </row>
    <row r="18" spans="1:14" ht="25.5">
      <c r="A18" s="79" t="s">
        <v>12</v>
      </c>
      <c r="B18" s="64" t="s">
        <v>143</v>
      </c>
      <c r="C18" s="95">
        <f>G18+K18</f>
        <v>207</v>
      </c>
      <c r="D18" s="96">
        <f t="shared" si="1"/>
        <v>5.396246089676747</v>
      </c>
      <c r="E18" s="96">
        <f t="shared" si="2"/>
        <v>68.68245810204156</v>
      </c>
      <c r="F18" s="97">
        <v>5</v>
      </c>
      <c r="G18" s="95">
        <v>122</v>
      </c>
      <c r="H18" s="96">
        <f t="shared" si="3"/>
        <v>6.269270298047276</v>
      </c>
      <c r="I18" s="96">
        <f t="shared" si="4"/>
        <v>83.29521325622837</v>
      </c>
      <c r="J18" s="97">
        <v>4</v>
      </c>
      <c r="K18" s="95">
        <v>85</v>
      </c>
      <c r="L18" s="96">
        <f t="shared" si="5"/>
        <v>4.497354497354497</v>
      </c>
      <c r="M18" s="96">
        <f t="shared" si="6"/>
        <v>54.86702814355796</v>
      </c>
      <c r="N18" s="97">
        <v>5</v>
      </c>
    </row>
    <row r="19" spans="1:14" ht="25.5">
      <c r="A19" s="79" t="s">
        <v>13</v>
      </c>
      <c r="B19" s="64" t="s">
        <v>144</v>
      </c>
      <c r="C19" s="95">
        <f>G19+K19</f>
        <v>152</v>
      </c>
      <c r="D19" s="96">
        <f t="shared" si="1"/>
        <v>3.962460896767466</v>
      </c>
      <c r="E19" s="96">
        <f t="shared" si="2"/>
        <v>50.433495804397666</v>
      </c>
      <c r="F19" s="97">
        <v>7</v>
      </c>
      <c r="G19" s="95">
        <v>97</v>
      </c>
      <c r="H19" s="96">
        <f t="shared" si="3"/>
        <v>4.984583761562178</v>
      </c>
      <c r="I19" s="96">
        <f t="shared" si="4"/>
        <v>66.22652201519796</v>
      </c>
      <c r="J19" s="97">
        <v>7</v>
      </c>
      <c r="K19" s="95">
        <v>55</v>
      </c>
      <c r="L19" s="96">
        <f t="shared" si="5"/>
        <v>2.91005291005291</v>
      </c>
      <c r="M19" s="96">
        <f t="shared" si="6"/>
        <v>35.502194681125744</v>
      </c>
      <c r="N19" s="97">
        <v>9</v>
      </c>
    </row>
    <row r="20" spans="1:14" ht="25.5">
      <c r="A20" s="79" t="s">
        <v>14</v>
      </c>
      <c r="B20" s="64" t="s">
        <v>145</v>
      </c>
      <c r="C20" s="95">
        <v>2</v>
      </c>
      <c r="D20" s="96">
        <f t="shared" si="1"/>
        <v>0.05213764337851929</v>
      </c>
      <c r="E20" s="96">
        <f t="shared" si="2"/>
        <v>0.6635986290052325</v>
      </c>
      <c r="F20" s="97">
        <v>17</v>
      </c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2</v>
      </c>
      <c r="L20" s="96">
        <f t="shared" si="5"/>
        <v>0.10582010582010583</v>
      </c>
      <c r="M20" s="96">
        <f t="shared" si="6"/>
        <v>1.2909888974954815</v>
      </c>
      <c r="N20" s="97">
        <v>15</v>
      </c>
    </row>
    <row r="21" spans="1:14" ht="25.5">
      <c r="A21" s="79" t="s">
        <v>15</v>
      </c>
      <c r="B21" s="64" t="s">
        <v>146</v>
      </c>
      <c r="C21" s="95">
        <f>G21+K21</f>
        <v>7</v>
      </c>
      <c r="D21" s="96">
        <f t="shared" si="1"/>
        <v>0.18248175182481752</v>
      </c>
      <c r="E21" s="96">
        <f t="shared" si="2"/>
        <v>2.322595201518314</v>
      </c>
      <c r="F21" s="97">
        <v>13</v>
      </c>
      <c r="G21" s="95">
        <v>4</v>
      </c>
      <c r="H21" s="96">
        <f t="shared" si="3"/>
        <v>0.20554984583761562</v>
      </c>
      <c r="I21" s="96">
        <f t="shared" si="4"/>
        <v>2.730990598564864</v>
      </c>
      <c r="J21" s="97">
        <v>13</v>
      </c>
      <c r="K21" s="95">
        <v>3</v>
      </c>
      <c r="L21" s="96">
        <f t="shared" si="5"/>
        <v>0.15873015873015872</v>
      </c>
      <c r="M21" s="96">
        <f t="shared" si="6"/>
        <v>1.936483346243222</v>
      </c>
      <c r="N21" s="97">
        <v>14</v>
      </c>
    </row>
    <row r="22" spans="1:14" ht="25.5">
      <c r="A22" s="79" t="s">
        <v>16</v>
      </c>
      <c r="B22" s="64" t="s">
        <v>147</v>
      </c>
      <c r="C22" s="95">
        <f>G22+K22</f>
        <v>122</v>
      </c>
      <c r="D22" s="96">
        <f t="shared" si="1"/>
        <v>3.180396246089677</v>
      </c>
      <c r="E22" s="96">
        <f t="shared" si="2"/>
        <v>40.47951636931918</v>
      </c>
      <c r="F22" s="97">
        <v>9</v>
      </c>
      <c r="G22" s="95">
        <v>51</v>
      </c>
      <c r="H22" s="96">
        <f t="shared" si="3"/>
        <v>2.6207605344295994</v>
      </c>
      <c r="I22" s="96">
        <f t="shared" si="4"/>
        <v>34.82013013170202</v>
      </c>
      <c r="J22" s="97">
        <v>9</v>
      </c>
      <c r="K22" s="95">
        <v>71</v>
      </c>
      <c r="L22" s="96">
        <f t="shared" si="5"/>
        <v>3.7566137566137567</v>
      </c>
      <c r="M22" s="96">
        <f t="shared" si="6"/>
        <v>45.8301058610896</v>
      </c>
      <c r="N22" s="97">
        <v>7</v>
      </c>
    </row>
    <row r="23" spans="1:14" ht="25.5">
      <c r="A23" s="79" t="s">
        <v>17</v>
      </c>
      <c r="B23" s="64" t="s">
        <v>148</v>
      </c>
      <c r="C23" s="95"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>G24+K24</f>
        <v>3</v>
      </c>
      <c r="D24" s="96">
        <f t="shared" si="1"/>
        <v>0.07820646506777894</v>
      </c>
      <c r="E24" s="96">
        <f t="shared" si="2"/>
        <v>0.9953979435078488</v>
      </c>
      <c r="F24" s="97">
        <v>16</v>
      </c>
      <c r="G24" s="95">
        <v>1</v>
      </c>
      <c r="H24" s="96">
        <f t="shared" si="3"/>
        <v>0.051387461459403906</v>
      </c>
      <c r="I24" s="96">
        <f t="shared" si="4"/>
        <v>0.682747649641216</v>
      </c>
      <c r="J24" s="97">
        <v>15</v>
      </c>
      <c r="K24" s="95">
        <v>2</v>
      </c>
      <c r="L24" s="96">
        <f t="shared" si="5"/>
        <v>0.10582010582010583</v>
      </c>
      <c r="M24" s="96">
        <f t="shared" si="6"/>
        <v>1.2909888974954815</v>
      </c>
      <c r="N24" s="97">
        <v>15</v>
      </c>
    </row>
    <row r="25" spans="1:14" ht="25.5">
      <c r="A25" s="79" t="s">
        <v>19</v>
      </c>
      <c r="B25" s="64" t="s">
        <v>150</v>
      </c>
      <c r="C25" s="95">
        <f>G25+K25</f>
        <v>6</v>
      </c>
      <c r="D25" s="96">
        <f t="shared" si="1"/>
        <v>0.15641293013555788</v>
      </c>
      <c r="E25" s="96">
        <f t="shared" si="2"/>
        <v>1.9907958870156977</v>
      </c>
      <c r="F25" s="97">
        <v>14</v>
      </c>
      <c r="G25" s="95">
        <v>2</v>
      </c>
      <c r="H25" s="96">
        <f t="shared" si="3"/>
        <v>0.10277492291880781</v>
      </c>
      <c r="I25" s="96">
        <f t="shared" si="4"/>
        <v>1.365495299282432</v>
      </c>
      <c r="J25" s="97">
        <v>14</v>
      </c>
      <c r="K25" s="95">
        <v>4</v>
      </c>
      <c r="L25" s="96">
        <f t="shared" si="5"/>
        <v>0.21164021164021166</v>
      </c>
      <c r="M25" s="96">
        <f t="shared" si="6"/>
        <v>2.581977794990963</v>
      </c>
      <c r="N25" s="97">
        <v>13</v>
      </c>
    </row>
    <row r="26" spans="1:14" ht="25.5">
      <c r="A26" s="79" t="s">
        <v>20</v>
      </c>
      <c r="B26" s="64" t="s">
        <v>151</v>
      </c>
      <c r="C26" s="95">
        <f>G26+K26</f>
        <v>16</v>
      </c>
      <c r="D26" s="96">
        <f t="shared" si="1"/>
        <v>0.4171011470281543</v>
      </c>
      <c r="E26" s="96">
        <f t="shared" si="2"/>
        <v>5.30878903204186</v>
      </c>
      <c r="F26" s="97">
        <v>12</v>
      </c>
      <c r="G26" s="95">
        <v>11</v>
      </c>
      <c r="H26" s="96">
        <f t="shared" si="3"/>
        <v>0.5652620760534429</v>
      </c>
      <c r="I26" s="96">
        <f t="shared" si="4"/>
        <v>7.510224146053377</v>
      </c>
      <c r="J26" s="97">
        <v>11</v>
      </c>
      <c r="K26" s="95">
        <v>5</v>
      </c>
      <c r="L26" s="96">
        <f t="shared" si="5"/>
        <v>0.26455026455026454</v>
      </c>
      <c r="M26" s="96">
        <f t="shared" si="6"/>
        <v>3.2274722437387036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173</v>
      </c>
      <c r="D27" s="96">
        <f t="shared" si="1"/>
        <v>4.509906152241919</v>
      </c>
      <c r="E27" s="96">
        <f t="shared" si="2"/>
        <v>57.401281408952606</v>
      </c>
      <c r="F27" s="97">
        <v>6</v>
      </c>
      <c r="G27" s="95">
        <v>105</v>
      </c>
      <c r="H27" s="96">
        <f t="shared" si="3"/>
        <v>5.39568345323741</v>
      </c>
      <c r="I27" s="96">
        <f t="shared" si="4"/>
        <v>71.68850321232769</v>
      </c>
      <c r="J27" s="97">
        <v>6</v>
      </c>
      <c r="K27" s="95">
        <v>68</v>
      </c>
      <c r="L27" s="96">
        <f t="shared" si="5"/>
        <v>3.5978835978835977</v>
      </c>
      <c r="M27" s="96">
        <f t="shared" si="6"/>
        <v>43.89362251484638</v>
      </c>
      <c r="N27" s="97">
        <v>8</v>
      </c>
    </row>
    <row r="28" spans="1:14" ht="25.5">
      <c r="A28" s="78" t="s">
        <v>49</v>
      </c>
      <c r="B28" s="64" t="s">
        <v>153</v>
      </c>
      <c r="C28" s="95">
        <f>G28+K28</f>
        <v>252</v>
      </c>
      <c r="D28" s="96">
        <f t="shared" si="1"/>
        <v>6.569343065693431</v>
      </c>
      <c r="E28" s="96">
        <f t="shared" si="2"/>
        <v>83.61342725465929</v>
      </c>
      <c r="F28" s="97">
        <v>4</v>
      </c>
      <c r="G28" s="95">
        <v>142</v>
      </c>
      <c r="H28" s="96">
        <f t="shared" si="3"/>
        <v>7.297019527235355</v>
      </c>
      <c r="I28" s="96">
        <f t="shared" si="4"/>
        <v>96.95016624905269</v>
      </c>
      <c r="J28" s="97">
        <v>3</v>
      </c>
      <c r="K28" s="95">
        <v>110</v>
      </c>
      <c r="L28" s="96">
        <f t="shared" si="5"/>
        <v>5.82010582010582</v>
      </c>
      <c r="M28" s="96">
        <f t="shared" si="6"/>
        <v>71.00438936225149</v>
      </c>
      <c r="N28" s="97">
        <v>4</v>
      </c>
    </row>
    <row r="29" spans="1:14" ht="12.75">
      <c r="A29" s="131" t="s">
        <v>25</v>
      </c>
      <c r="B29" s="131"/>
      <c r="C29" s="99">
        <f>SUM(C9:C28)</f>
        <v>3836</v>
      </c>
      <c r="D29" s="100">
        <f>C29/C$29*100</f>
        <v>100</v>
      </c>
      <c r="E29" s="100">
        <f t="shared" si="2"/>
        <v>1272.7821704320359</v>
      </c>
      <c r="F29" s="101"/>
      <c r="G29" s="99">
        <f>SUM(G9:G28)</f>
        <v>1946</v>
      </c>
      <c r="H29" s="100">
        <f>SUM(H9:H28)</f>
        <v>99.99999999999997</v>
      </c>
      <c r="I29" s="100">
        <f t="shared" si="4"/>
        <v>1328.6269262018066</v>
      </c>
      <c r="J29" s="101"/>
      <c r="K29" s="99">
        <f>SUM(K9:K28)</f>
        <v>1890</v>
      </c>
      <c r="L29" s="100">
        <f>SUM(L9:L28)</f>
        <v>100</v>
      </c>
      <c r="M29" s="100">
        <f t="shared" si="6"/>
        <v>1219.98450813323</v>
      </c>
      <c r="N29" s="101"/>
    </row>
    <row r="30" spans="1:14" ht="12.75">
      <c r="A30" s="76"/>
      <c r="B30" s="102" t="s">
        <v>42</v>
      </c>
      <c r="C30" s="103">
        <f>G30+K30</f>
        <v>301387</v>
      </c>
      <c r="D30" s="103"/>
      <c r="E30" s="105"/>
      <c r="F30" s="104"/>
      <c r="G30" s="103">
        <v>146467</v>
      </c>
      <c r="H30" s="103"/>
      <c r="I30" s="105"/>
      <c r="J30" s="104"/>
      <c r="K30" s="136">
        <v>154920</v>
      </c>
      <c r="L30" s="129"/>
      <c r="M30" s="114"/>
      <c r="N30" s="132"/>
    </row>
    <row r="31" spans="7:8" ht="12.75">
      <c r="G31" s="89"/>
      <c r="H31" s="89"/>
    </row>
  </sheetData>
  <sheetProtection/>
  <mergeCells count="30">
    <mergeCell ref="A3:B5"/>
    <mergeCell ref="A6:B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I3:I5"/>
    <mergeCell ref="J3:J5"/>
    <mergeCell ref="K3:K5"/>
    <mergeCell ref="L3:L5"/>
    <mergeCell ref="M3:M5"/>
    <mergeCell ref="N3:N5"/>
    <mergeCell ref="C2:F2"/>
    <mergeCell ref="G2:J2"/>
    <mergeCell ref="K2:N2"/>
    <mergeCell ref="A29:B29"/>
    <mergeCell ref="C3:C5"/>
    <mergeCell ref="D3:D5"/>
    <mergeCell ref="E3:E5"/>
    <mergeCell ref="F3:F5"/>
    <mergeCell ref="G3:G5"/>
    <mergeCell ref="H3:H5"/>
  </mergeCells>
  <printOptions gridLines="1"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0"/>
  <sheetViews>
    <sheetView zoomScalePageLayoutView="0" workbookViewId="0" topLeftCell="A1">
      <pane xSplit="2" ySplit="8" topLeftCell="C9" activePane="bottomRight" state="frozen"/>
      <selection pane="topLeft" activeCell="N54" sqref="N54"/>
      <selection pane="topRight" activeCell="N54" sqref="N54"/>
      <selection pane="bottomLeft" activeCell="N54" sqref="N54"/>
      <selection pane="bottomRight" activeCell="B1" sqref="B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76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28</v>
      </c>
      <c r="B1" s="87"/>
      <c r="C1" s="77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14">G9+K9</f>
        <v>35</v>
      </c>
      <c r="D9" s="96">
        <f aca="true" t="shared" si="1" ref="D9:D28">SUM(C9/$C$29*100)</f>
        <v>1.858736059479554</v>
      </c>
      <c r="E9" s="96">
        <f aca="true" t="shared" si="2" ref="E9:E29">SUM(C9/$C$30*100000)</f>
        <v>29.200246950659928</v>
      </c>
      <c r="F9" s="97">
        <v>10</v>
      </c>
      <c r="G9" s="95">
        <v>15</v>
      </c>
      <c r="H9" s="96">
        <f aca="true" t="shared" si="3" ref="H9:H28">SUM(G9/$G$29*100)</f>
        <v>1.6233766233766231</v>
      </c>
      <c r="I9" s="96">
        <f aca="true" t="shared" si="4" ref="I9:I29">SUM(G9/$G$30*100000)</f>
        <v>25.685811157916365</v>
      </c>
      <c r="J9" s="97">
        <v>9</v>
      </c>
      <c r="K9" s="95">
        <v>20</v>
      </c>
      <c r="L9" s="96">
        <f aca="true" t="shared" si="5" ref="L9:L28">SUM(K9/$K$29*100)</f>
        <v>2.0855057351407713</v>
      </c>
      <c r="M9" s="96">
        <f aca="true" t="shared" si="6" ref="M9:M29">SUM(K9/$K$30*100000)</f>
        <v>32.539372640895486</v>
      </c>
      <c r="N9" s="97">
        <v>9</v>
      </c>
    </row>
    <row r="10" spans="1:14" ht="25.5">
      <c r="A10" s="79" t="s">
        <v>5</v>
      </c>
      <c r="B10" s="64" t="s">
        <v>135</v>
      </c>
      <c r="C10" s="95">
        <f t="shared" si="0"/>
        <v>363</v>
      </c>
      <c r="D10" s="96">
        <f t="shared" si="1"/>
        <v>19.277748274030802</v>
      </c>
      <c r="E10" s="96">
        <f t="shared" si="2"/>
        <v>302.84827551684435</v>
      </c>
      <c r="F10" s="97">
        <v>2</v>
      </c>
      <c r="G10" s="95">
        <v>212</v>
      </c>
      <c r="H10" s="96">
        <f t="shared" si="3"/>
        <v>22.943722943722943</v>
      </c>
      <c r="I10" s="96">
        <f t="shared" si="4"/>
        <v>363.0261310318847</v>
      </c>
      <c r="J10" s="97">
        <v>2</v>
      </c>
      <c r="K10" s="95">
        <v>151</v>
      </c>
      <c r="L10" s="96">
        <f t="shared" si="5"/>
        <v>15.745568300312826</v>
      </c>
      <c r="M10" s="96">
        <f t="shared" si="6"/>
        <v>245.6722634387609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1</v>
      </c>
      <c r="D11" s="96">
        <f t="shared" si="1"/>
        <v>0.05310674455655868</v>
      </c>
      <c r="E11" s="96">
        <f t="shared" si="2"/>
        <v>0.834292770018855</v>
      </c>
      <c r="F11" s="97">
        <v>15</v>
      </c>
      <c r="G11" s="95">
        <v>1</v>
      </c>
      <c r="H11" s="96">
        <f t="shared" si="3"/>
        <v>0.10822510822510822</v>
      </c>
      <c r="I11" s="96">
        <f t="shared" si="4"/>
        <v>1.712387410527758</v>
      </c>
      <c r="J11" s="97">
        <v>13</v>
      </c>
      <c r="K11" s="95"/>
      <c r="L11" s="96">
        <f t="shared" si="5"/>
        <v>0</v>
      </c>
      <c r="M11" s="96">
        <f t="shared" si="6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0"/>
        <v>115</v>
      </c>
      <c r="D12" s="96">
        <f t="shared" si="1"/>
        <v>6.107275624004249</v>
      </c>
      <c r="E12" s="96">
        <f t="shared" si="2"/>
        <v>95.94366855216833</v>
      </c>
      <c r="F12" s="97">
        <v>4</v>
      </c>
      <c r="G12" s="95">
        <v>55</v>
      </c>
      <c r="H12" s="96">
        <f t="shared" si="3"/>
        <v>5.952380952380952</v>
      </c>
      <c r="I12" s="96">
        <f t="shared" si="4"/>
        <v>94.18130757902668</v>
      </c>
      <c r="J12" s="97">
        <v>5</v>
      </c>
      <c r="K12" s="95">
        <v>60</v>
      </c>
      <c r="L12" s="96">
        <f t="shared" si="5"/>
        <v>6.256517205422315</v>
      </c>
      <c r="M12" s="96">
        <f t="shared" si="6"/>
        <v>97.61811792268645</v>
      </c>
      <c r="N12" s="97">
        <v>4</v>
      </c>
    </row>
    <row r="13" spans="1:14" ht="25.5">
      <c r="A13" s="79" t="s">
        <v>8</v>
      </c>
      <c r="B13" s="64" t="s">
        <v>138</v>
      </c>
      <c r="C13" s="95">
        <f t="shared" si="0"/>
        <v>31</v>
      </c>
      <c r="D13" s="96">
        <f t="shared" si="1"/>
        <v>1.6463090812533192</v>
      </c>
      <c r="E13" s="96">
        <f t="shared" si="2"/>
        <v>25.863075870584503</v>
      </c>
      <c r="F13" s="97">
        <v>11</v>
      </c>
      <c r="G13" s="95">
        <v>14</v>
      </c>
      <c r="H13" s="96">
        <f t="shared" si="3"/>
        <v>1.5151515151515151</v>
      </c>
      <c r="I13" s="96">
        <f t="shared" si="4"/>
        <v>23.97342374738861</v>
      </c>
      <c r="J13" s="97">
        <v>10</v>
      </c>
      <c r="K13" s="95">
        <v>17</v>
      </c>
      <c r="L13" s="96">
        <f t="shared" si="5"/>
        <v>1.7726798748696557</v>
      </c>
      <c r="M13" s="96">
        <f t="shared" si="6"/>
        <v>27.658466744761164</v>
      </c>
      <c r="N13" s="97">
        <v>10</v>
      </c>
    </row>
    <row r="14" spans="1:14" ht="25.5">
      <c r="A14" s="79" t="s">
        <v>9</v>
      </c>
      <c r="B14" s="64" t="s">
        <v>139</v>
      </c>
      <c r="C14" s="95">
        <f t="shared" si="0"/>
        <v>39</v>
      </c>
      <c r="D14" s="96">
        <f t="shared" si="1"/>
        <v>2.0711630377057886</v>
      </c>
      <c r="E14" s="96">
        <f t="shared" si="2"/>
        <v>32.537418030735346</v>
      </c>
      <c r="F14" s="97">
        <v>9</v>
      </c>
      <c r="G14" s="95">
        <v>18</v>
      </c>
      <c r="H14" s="96">
        <f t="shared" si="3"/>
        <v>1.948051948051948</v>
      </c>
      <c r="I14" s="96">
        <f t="shared" si="4"/>
        <v>30.82297338949964</v>
      </c>
      <c r="J14" s="97">
        <v>8</v>
      </c>
      <c r="K14" s="95">
        <v>21</v>
      </c>
      <c r="L14" s="96">
        <f t="shared" si="5"/>
        <v>2.18978102189781</v>
      </c>
      <c r="M14" s="96">
        <f t="shared" si="6"/>
        <v>34.16634127294026</v>
      </c>
      <c r="N14" s="97">
        <v>8</v>
      </c>
    </row>
    <row r="15" spans="1:14" ht="25.5">
      <c r="A15" s="79" t="s">
        <v>26</v>
      </c>
      <c r="B15" s="64" t="s">
        <v>140</v>
      </c>
      <c r="C15" s="95"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 aca="true" t="shared" si="7" ref="C17:C22">G17+K17</f>
        <v>754</v>
      </c>
      <c r="D17" s="96">
        <f t="shared" si="1"/>
        <v>40.042485395645244</v>
      </c>
      <c r="E17" s="96">
        <f t="shared" si="2"/>
        <v>629.0567485942167</v>
      </c>
      <c r="F17" s="97">
        <v>1</v>
      </c>
      <c r="G17" s="95">
        <v>324</v>
      </c>
      <c r="H17" s="96">
        <f t="shared" si="3"/>
        <v>35.064935064935064</v>
      </c>
      <c r="I17" s="96">
        <f t="shared" si="4"/>
        <v>554.8135210109936</v>
      </c>
      <c r="J17" s="97">
        <v>1</v>
      </c>
      <c r="K17" s="95">
        <v>430</v>
      </c>
      <c r="L17" s="96">
        <f t="shared" si="5"/>
        <v>44.83837330552659</v>
      </c>
      <c r="M17" s="96">
        <f t="shared" si="6"/>
        <v>699.5965117792529</v>
      </c>
      <c r="N17" s="97">
        <v>1</v>
      </c>
    </row>
    <row r="18" spans="1:14" ht="25.5">
      <c r="A18" s="79" t="s">
        <v>12</v>
      </c>
      <c r="B18" s="64" t="s">
        <v>143</v>
      </c>
      <c r="C18" s="95">
        <f t="shared" si="7"/>
        <v>142</v>
      </c>
      <c r="D18" s="96">
        <f t="shared" si="1"/>
        <v>7.541157727031333</v>
      </c>
      <c r="E18" s="96">
        <f t="shared" si="2"/>
        <v>118.4695733426774</v>
      </c>
      <c r="F18" s="97">
        <v>3</v>
      </c>
      <c r="G18" s="95">
        <v>68</v>
      </c>
      <c r="H18" s="96">
        <f t="shared" si="3"/>
        <v>7.35930735930736</v>
      </c>
      <c r="I18" s="96">
        <f t="shared" si="4"/>
        <v>116.44234391588752</v>
      </c>
      <c r="J18" s="97">
        <v>4</v>
      </c>
      <c r="K18" s="95">
        <v>74</v>
      </c>
      <c r="L18" s="96">
        <f t="shared" si="5"/>
        <v>7.716371220020855</v>
      </c>
      <c r="M18" s="96">
        <f t="shared" si="6"/>
        <v>120.3956787713133</v>
      </c>
      <c r="N18" s="97">
        <v>3</v>
      </c>
    </row>
    <row r="19" spans="1:14" ht="25.5">
      <c r="A19" s="79" t="s">
        <v>13</v>
      </c>
      <c r="B19" s="64" t="s">
        <v>144</v>
      </c>
      <c r="C19" s="95">
        <f t="shared" si="7"/>
        <v>104</v>
      </c>
      <c r="D19" s="96">
        <f t="shared" si="1"/>
        <v>5.523101433882103</v>
      </c>
      <c r="E19" s="96">
        <f t="shared" si="2"/>
        <v>86.76644808196093</v>
      </c>
      <c r="F19" s="97">
        <v>5</v>
      </c>
      <c r="G19" s="95">
        <v>55</v>
      </c>
      <c r="H19" s="96">
        <f t="shared" si="3"/>
        <v>5.952380952380952</v>
      </c>
      <c r="I19" s="96">
        <f t="shared" si="4"/>
        <v>94.18130757902668</v>
      </c>
      <c r="J19" s="97">
        <v>5</v>
      </c>
      <c r="K19" s="95">
        <v>49</v>
      </c>
      <c r="L19" s="96">
        <f t="shared" si="5"/>
        <v>5.109489051094891</v>
      </c>
      <c r="M19" s="96">
        <f t="shared" si="6"/>
        <v>79.72146297019393</v>
      </c>
      <c r="N19" s="97">
        <v>5</v>
      </c>
    </row>
    <row r="20" spans="1:14" ht="25.5">
      <c r="A20" s="79" t="s">
        <v>14</v>
      </c>
      <c r="B20" s="64" t="s">
        <v>145</v>
      </c>
      <c r="C20" s="95">
        <f t="shared" si="7"/>
        <v>3</v>
      </c>
      <c r="D20" s="96">
        <f t="shared" si="1"/>
        <v>0.15932023366967604</v>
      </c>
      <c r="E20" s="96">
        <f t="shared" si="2"/>
        <v>2.5028783100565652</v>
      </c>
      <c r="F20" s="97">
        <v>14</v>
      </c>
      <c r="G20" s="95">
        <v>1</v>
      </c>
      <c r="H20" s="96">
        <f t="shared" si="3"/>
        <v>0.10822510822510822</v>
      </c>
      <c r="I20" s="96">
        <f t="shared" si="4"/>
        <v>1.712387410527758</v>
      </c>
      <c r="J20" s="97">
        <v>13</v>
      </c>
      <c r="K20" s="95">
        <v>2</v>
      </c>
      <c r="L20" s="96">
        <f t="shared" si="5"/>
        <v>0.20855057351407716</v>
      </c>
      <c r="M20" s="96">
        <f t="shared" si="6"/>
        <v>3.2539372640895485</v>
      </c>
      <c r="N20" s="97">
        <v>13</v>
      </c>
    </row>
    <row r="21" spans="1:14" ht="25.5">
      <c r="A21" s="79" t="s">
        <v>15</v>
      </c>
      <c r="B21" s="64" t="s">
        <v>146</v>
      </c>
      <c r="C21" s="95">
        <f t="shared" si="7"/>
        <v>5</v>
      </c>
      <c r="D21" s="96">
        <f t="shared" si="1"/>
        <v>0.2655337227827934</v>
      </c>
      <c r="E21" s="96">
        <f t="shared" si="2"/>
        <v>4.171463850094275</v>
      </c>
      <c r="F21" s="97">
        <v>13</v>
      </c>
      <c r="G21" s="95">
        <v>0</v>
      </c>
      <c r="H21" s="96">
        <f t="shared" si="3"/>
        <v>0</v>
      </c>
      <c r="I21" s="96">
        <f t="shared" si="4"/>
        <v>0</v>
      </c>
      <c r="J21" s="97"/>
      <c r="K21" s="95">
        <v>5</v>
      </c>
      <c r="L21" s="96">
        <f t="shared" si="5"/>
        <v>0.5213764337851928</v>
      </c>
      <c r="M21" s="96">
        <f t="shared" si="6"/>
        <v>8.134843160223872</v>
      </c>
      <c r="N21" s="97">
        <v>11</v>
      </c>
    </row>
    <row r="22" spans="1:14" ht="25.5">
      <c r="A22" s="79" t="s">
        <v>16</v>
      </c>
      <c r="B22" s="64" t="s">
        <v>147</v>
      </c>
      <c r="C22" s="95">
        <f t="shared" si="7"/>
        <v>79</v>
      </c>
      <c r="D22" s="96">
        <f t="shared" si="1"/>
        <v>4.195432819968136</v>
      </c>
      <c r="E22" s="96">
        <f t="shared" si="2"/>
        <v>65.90912883148955</v>
      </c>
      <c r="F22" s="97">
        <v>8</v>
      </c>
      <c r="G22" s="95">
        <v>34</v>
      </c>
      <c r="H22" s="96">
        <f t="shared" si="3"/>
        <v>3.67965367965368</v>
      </c>
      <c r="I22" s="96">
        <f t="shared" si="4"/>
        <v>58.22117195794376</v>
      </c>
      <c r="J22" s="97">
        <v>7</v>
      </c>
      <c r="K22" s="95">
        <v>45</v>
      </c>
      <c r="L22" s="96">
        <f t="shared" si="5"/>
        <v>4.692387904066736</v>
      </c>
      <c r="M22" s="96">
        <f t="shared" si="6"/>
        <v>73.21358844201484</v>
      </c>
      <c r="N22" s="97">
        <v>6</v>
      </c>
    </row>
    <row r="23" spans="1:14" ht="25.5">
      <c r="A23" s="79" t="s">
        <v>17</v>
      </c>
      <c r="B23" s="64" t="s">
        <v>148</v>
      </c>
      <c r="C23" s="95"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aca="true" t="shared" si="8" ref="C24:C30">G24+K24</f>
        <v>1</v>
      </c>
      <c r="D24" s="96">
        <f t="shared" si="1"/>
        <v>0.05310674455655868</v>
      </c>
      <c r="E24" s="96">
        <f t="shared" si="2"/>
        <v>0.834292770018855</v>
      </c>
      <c r="F24" s="97">
        <v>15</v>
      </c>
      <c r="G24" s="95">
        <v>0</v>
      </c>
      <c r="H24" s="96">
        <f t="shared" si="3"/>
        <v>0</v>
      </c>
      <c r="I24" s="96">
        <f t="shared" si="4"/>
        <v>0</v>
      </c>
      <c r="J24" s="97"/>
      <c r="K24" s="95">
        <v>1</v>
      </c>
      <c r="L24" s="96">
        <f t="shared" si="5"/>
        <v>0.10427528675703858</v>
      </c>
      <c r="M24" s="96">
        <f t="shared" si="6"/>
        <v>1.6269686320447743</v>
      </c>
      <c r="N24" s="97">
        <v>14</v>
      </c>
    </row>
    <row r="25" spans="1:14" ht="25.5">
      <c r="A25" s="79" t="s">
        <v>19</v>
      </c>
      <c r="B25" s="64" t="s">
        <v>150</v>
      </c>
      <c r="C25" s="95">
        <f t="shared" si="8"/>
        <v>3</v>
      </c>
      <c r="D25" s="96">
        <f t="shared" si="1"/>
        <v>0.15932023366967604</v>
      </c>
      <c r="E25" s="96">
        <f t="shared" si="2"/>
        <v>2.5028783100565652</v>
      </c>
      <c r="F25" s="97">
        <v>14</v>
      </c>
      <c r="G25" s="95">
        <v>2</v>
      </c>
      <c r="H25" s="96">
        <f t="shared" si="3"/>
        <v>0.21645021645021645</v>
      </c>
      <c r="I25" s="96">
        <f t="shared" si="4"/>
        <v>3.424774821055516</v>
      </c>
      <c r="J25" s="97">
        <v>12</v>
      </c>
      <c r="K25" s="95">
        <v>1</v>
      </c>
      <c r="L25" s="96">
        <f t="shared" si="5"/>
        <v>0.10427528675703858</v>
      </c>
      <c r="M25" s="96">
        <f t="shared" si="6"/>
        <v>1.6269686320447743</v>
      </c>
      <c r="N25" s="97">
        <v>14</v>
      </c>
    </row>
    <row r="26" spans="1:14" ht="25.5">
      <c r="A26" s="79" t="s">
        <v>20</v>
      </c>
      <c r="B26" s="64" t="s">
        <v>151</v>
      </c>
      <c r="C26" s="95">
        <f t="shared" si="8"/>
        <v>12</v>
      </c>
      <c r="D26" s="96">
        <f t="shared" si="1"/>
        <v>0.6372809346787042</v>
      </c>
      <c r="E26" s="96">
        <f t="shared" si="2"/>
        <v>10.011513240226261</v>
      </c>
      <c r="F26" s="97">
        <v>12</v>
      </c>
      <c r="G26" s="95">
        <v>8</v>
      </c>
      <c r="H26" s="96">
        <f t="shared" si="3"/>
        <v>0.8658008658008658</v>
      </c>
      <c r="I26" s="96">
        <f t="shared" si="4"/>
        <v>13.699099284222063</v>
      </c>
      <c r="J26" s="97">
        <v>11</v>
      </c>
      <c r="K26" s="95">
        <v>4</v>
      </c>
      <c r="L26" s="96">
        <f t="shared" si="5"/>
        <v>0.4171011470281543</v>
      </c>
      <c r="M26" s="96">
        <f t="shared" si="6"/>
        <v>6.507874528179097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99</v>
      </c>
      <c r="D27" s="96">
        <f t="shared" si="1"/>
        <v>5.25756771109931</v>
      </c>
      <c r="E27" s="96">
        <f t="shared" si="2"/>
        <v>82.59498423186665</v>
      </c>
      <c r="F27" s="97">
        <v>6</v>
      </c>
      <c r="G27" s="95">
        <v>69</v>
      </c>
      <c r="H27" s="96">
        <f t="shared" si="3"/>
        <v>7.467532467532467</v>
      </c>
      <c r="I27" s="96">
        <f t="shared" si="4"/>
        <v>118.15473132641529</v>
      </c>
      <c r="J27" s="97">
        <v>3</v>
      </c>
      <c r="K27" s="95">
        <v>30</v>
      </c>
      <c r="L27" s="96">
        <f t="shared" si="5"/>
        <v>3.1282586027111576</v>
      </c>
      <c r="M27" s="96">
        <f t="shared" si="6"/>
        <v>48.809058961343226</v>
      </c>
      <c r="N27" s="97">
        <v>7</v>
      </c>
    </row>
    <row r="28" spans="1:14" ht="25.5">
      <c r="A28" s="78" t="s">
        <v>49</v>
      </c>
      <c r="B28" s="64" t="s">
        <v>153</v>
      </c>
      <c r="C28" s="95">
        <f t="shared" si="8"/>
        <v>97</v>
      </c>
      <c r="D28" s="96">
        <f t="shared" si="1"/>
        <v>5.1513542219861925</v>
      </c>
      <c r="E28" s="96">
        <f t="shared" si="2"/>
        <v>80.92639869182894</v>
      </c>
      <c r="F28" s="97">
        <v>7</v>
      </c>
      <c r="G28" s="95">
        <v>48</v>
      </c>
      <c r="H28" s="96">
        <f t="shared" si="3"/>
        <v>5.194805194805195</v>
      </c>
      <c r="I28" s="96">
        <f t="shared" si="4"/>
        <v>82.19459570533238</v>
      </c>
      <c r="J28" s="97">
        <v>6</v>
      </c>
      <c r="K28" s="95">
        <v>49</v>
      </c>
      <c r="L28" s="96">
        <f t="shared" si="5"/>
        <v>5.109489051094891</v>
      </c>
      <c r="M28" s="96">
        <f t="shared" si="6"/>
        <v>79.72146297019393</v>
      </c>
      <c r="N28" s="97">
        <v>5</v>
      </c>
    </row>
    <row r="29" spans="1:14" ht="12.75">
      <c r="A29" s="133" t="s">
        <v>25</v>
      </c>
      <c r="B29" s="134"/>
      <c r="C29" s="99">
        <f t="shared" si="8"/>
        <v>1883</v>
      </c>
      <c r="D29" s="100">
        <f>C29/C$29*100</f>
        <v>100</v>
      </c>
      <c r="E29" s="99">
        <f t="shared" si="2"/>
        <v>1570.973285945504</v>
      </c>
      <c r="F29" s="100"/>
      <c r="G29" s="99">
        <f>SUM(G9:G28)</f>
        <v>924</v>
      </c>
      <c r="H29" s="100">
        <f>G29/G$29*100</f>
        <v>100</v>
      </c>
      <c r="I29" s="99">
        <f t="shared" si="4"/>
        <v>1582.2459673276483</v>
      </c>
      <c r="J29" s="100"/>
      <c r="K29" s="99">
        <f>SUM(K9:K28)</f>
        <v>959</v>
      </c>
      <c r="L29" s="100">
        <f>SUM(L9:L28)</f>
        <v>100.00000000000001</v>
      </c>
      <c r="M29" s="99">
        <f t="shared" si="6"/>
        <v>1560.2629181309385</v>
      </c>
      <c r="N29" s="100"/>
    </row>
    <row r="30" spans="2:11" ht="12.75">
      <c r="B30" s="102" t="s">
        <v>42</v>
      </c>
      <c r="C30" s="103">
        <f t="shared" si="8"/>
        <v>119862</v>
      </c>
      <c r="D30" s="103"/>
      <c r="E30" s="105"/>
      <c r="F30" s="104"/>
      <c r="G30" s="103">
        <v>58398</v>
      </c>
      <c r="H30" s="103"/>
      <c r="I30" s="105"/>
      <c r="J30" s="104"/>
      <c r="K30" s="105">
        <v>61464</v>
      </c>
    </row>
  </sheetData>
  <sheetProtection/>
  <mergeCells count="30">
    <mergeCell ref="A3:B5"/>
    <mergeCell ref="A6:B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I3:I5"/>
    <mergeCell ref="J3:J5"/>
    <mergeCell ref="K3:K5"/>
    <mergeCell ref="L3:L5"/>
    <mergeCell ref="M3:M5"/>
    <mergeCell ref="N3:N5"/>
    <mergeCell ref="C2:F2"/>
    <mergeCell ref="G2:J2"/>
    <mergeCell ref="K2:N2"/>
    <mergeCell ref="A29:B29"/>
    <mergeCell ref="C3:C5"/>
    <mergeCell ref="D3:D5"/>
    <mergeCell ref="E3:E5"/>
    <mergeCell ref="F3:F5"/>
    <mergeCell ref="G3:G5"/>
    <mergeCell ref="H3:H5"/>
  </mergeCells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31"/>
  <sheetViews>
    <sheetView zoomScalePageLayoutView="0" workbookViewId="0" topLeftCell="A1">
      <pane xSplit="2" ySplit="8" topLeftCell="C9" activePane="bottomRight" state="frozen"/>
      <selection pane="topLeft" activeCell="N54" sqref="N54"/>
      <selection pane="topRight" activeCell="N54" sqref="N54"/>
      <selection pane="bottomLeft" activeCell="N54" sqref="N54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76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29</v>
      </c>
      <c r="B1" s="87"/>
      <c r="C1" s="77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14">G9+K9</f>
        <v>6</v>
      </c>
      <c r="D9" s="96">
        <f aca="true" t="shared" si="1" ref="D9:D28">SUM(C9/$C$29*100)</f>
        <v>0.23228803716608595</v>
      </c>
      <c r="E9" s="96">
        <f aca="true" t="shared" si="2" ref="E9:E29">SUM(C9/$C$30*100000)</f>
        <v>4.360370050071583</v>
      </c>
      <c r="F9" s="97">
        <v>12</v>
      </c>
      <c r="G9" s="95">
        <v>2</v>
      </c>
      <c r="H9" s="96">
        <f aca="true" t="shared" si="3" ref="H9:H28">SUM(G9/$G$29*100)</f>
        <v>0.163265306122449</v>
      </c>
      <c r="I9" s="96">
        <f aca="true" t="shared" si="4" ref="I9:I29">SUM(G9/$G$30*100000)</f>
        <v>2.9757033818868934</v>
      </c>
      <c r="J9" s="97">
        <v>12</v>
      </c>
      <c r="K9" s="95">
        <v>4</v>
      </c>
      <c r="L9" s="96">
        <f aca="true" t="shared" si="5" ref="L9:L28">SUM(K9/$K$29*100)</f>
        <v>0.29455081001472755</v>
      </c>
      <c r="M9" s="96">
        <f aca="true" t="shared" si="6" ref="M9:M29">SUM(K9/$K$30*100000)</f>
        <v>5.6824639163541315</v>
      </c>
      <c r="N9" s="97">
        <v>11</v>
      </c>
    </row>
    <row r="10" spans="1:14" ht="25.5">
      <c r="A10" s="79" t="s">
        <v>5</v>
      </c>
      <c r="B10" s="64" t="s">
        <v>135</v>
      </c>
      <c r="C10" s="95">
        <f t="shared" si="0"/>
        <v>530</v>
      </c>
      <c r="D10" s="96">
        <f t="shared" si="1"/>
        <v>20.518776616337593</v>
      </c>
      <c r="E10" s="96">
        <f t="shared" si="2"/>
        <v>385.16602108965645</v>
      </c>
      <c r="F10" s="97">
        <v>2</v>
      </c>
      <c r="G10" s="95">
        <v>317</v>
      </c>
      <c r="H10" s="96">
        <f t="shared" si="3"/>
        <v>25.877551020408163</v>
      </c>
      <c r="I10" s="96">
        <f t="shared" si="4"/>
        <v>471.64898602907266</v>
      </c>
      <c r="J10" s="97">
        <v>2</v>
      </c>
      <c r="K10" s="95">
        <v>213</v>
      </c>
      <c r="L10" s="96">
        <f t="shared" si="5"/>
        <v>15.68483063328424</v>
      </c>
      <c r="M10" s="96">
        <f t="shared" si="6"/>
        <v>302.59120354585747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1</v>
      </c>
      <c r="D11" s="96">
        <f t="shared" si="1"/>
        <v>0.03871467286101432</v>
      </c>
      <c r="E11" s="96">
        <f t="shared" si="2"/>
        <v>0.7267283416785971</v>
      </c>
      <c r="F11" s="97">
        <v>14</v>
      </c>
      <c r="G11" s="95">
        <v>0</v>
      </c>
      <c r="H11" s="96">
        <f t="shared" si="3"/>
        <v>0</v>
      </c>
      <c r="I11" s="96">
        <f t="shared" si="4"/>
        <v>0</v>
      </c>
      <c r="J11" s="97"/>
      <c r="K11" s="95">
        <v>1</v>
      </c>
      <c r="L11" s="96">
        <f t="shared" si="5"/>
        <v>0.07363770250368189</v>
      </c>
      <c r="M11" s="96">
        <f t="shared" si="6"/>
        <v>1.4206159790885329</v>
      </c>
      <c r="N11" s="97">
        <v>14</v>
      </c>
    </row>
    <row r="12" spans="1:14" ht="25.5">
      <c r="A12" s="79" t="s">
        <v>7</v>
      </c>
      <c r="B12" s="64" t="s">
        <v>137</v>
      </c>
      <c r="C12" s="95">
        <f t="shared" si="0"/>
        <v>152</v>
      </c>
      <c r="D12" s="96">
        <f t="shared" si="1"/>
        <v>5.884630274874177</v>
      </c>
      <c r="E12" s="96">
        <f t="shared" si="2"/>
        <v>110.46270793514677</v>
      </c>
      <c r="F12" s="97">
        <v>5</v>
      </c>
      <c r="G12" s="95">
        <v>69</v>
      </c>
      <c r="H12" s="96">
        <f t="shared" si="3"/>
        <v>5.63265306122449</v>
      </c>
      <c r="I12" s="96">
        <f t="shared" si="4"/>
        <v>102.66176667509782</v>
      </c>
      <c r="J12" s="97">
        <v>5</v>
      </c>
      <c r="K12" s="95">
        <v>83</v>
      </c>
      <c r="L12" s="96">
        <f t="shared" si="5"/>
        <v>6.111929307805596</v>
      </c>
      <c r="M12" s="96">
        <f t="shared" si="6"/>
        <v>117.91112626434823</v>
      </c>
      <c r="N12" s="97">
        <v>5</v>
      </c>
    </row>
    <row r="13" spans="1:14" ht="25.5">
      <c r="A13" s="79" t="s">
        <v>8</v>
      </c>
      <c r="B13" s="64" t="s">
        <v>138</v>
      </c>
      <c r="C13" s="95">
        <f t="shared" si="0"/>
        <v>68</v>
      </c>
      <c r="D13" s="96">
        <f t="shared" si="1"/>
        <v>2.632597754548974</v>
      </c>
      <c r="E13" s="96">
        <f t="shared" si="2"/>
        <v>49.41752723414461</v>
      </c>
      <c r="F13" s="97">
        <v>9</v>
      </c>
      <c r="G13" s="95">
        <v>31</v>
      </c>
      <c r="H13" s="96">
        <f t="shared" si="3"/>
        <v>2.5306122448979593</v>
      </c>
      <c r="I13" s="96">
        <f t="shared" si="4"/>
        <v>46.12340241924685</v>
      </c>
      <c r="J13" s="97">
        <v>9</v>
      </c>
      <c r="K13" s="95">
        <v>37</v>
      </c>
      <c r="L13" s="96">
        <f t="shared" si="5"/>
        <v>2.72459499263623</v>
      </c>
      <c r="M13" s="96">
        <f t="shared" si="6"/>
        <v>52.56279122627572</v>
      </c>
      <c r="N13" s="97">
        <v>9</v>
      </c>
    </row>
    <row r="14" spans="1:14" ht="25.5">
      <c r="A14" s="79" t="s">
        <v>9</v>
      </c>
      <c r="B14" s="64" t="s">
        <v>139</v>
      </c>
      <c r="C14" s="95">
        <f t="shared" si="0"/>
        <v>58</v>
      </c>
      <c r="D14" s="96">
        <f t="shared" si="1"/>
        <v>2.245451025938831</v>
      </c>
      <c r="E14" s="96">
        <f t="shared" si="2"/>
        <v>42.15024381735863</v>
      </c>
      <c r="F14" s="97">
        <v>10</v>
      </c>
      <c r="G14" s="95">
        <v>27</v>
      </c>
      <c r="H14" s="96">
        <f t="shared" si="3"/>
        <v>2.2040816326530615</v>
      </c>
      <c r="I14" s="96">
        <f t="shared" si="4"/>
        <v>40.17199565547306</v>
      </c>
      <c r="J14" s="97">
        <v>10</v>
      </c>
      <c r="K14" s="95">
        <v>31</v>
      </c>
      <c r="L14" s="96">
        <f t="shared" si="5"/>
        <v>2.2827687776141383</v>
      </c>
      <c r="M14" s="96">
        <f t="shared" si="6"/>
        <v>44.039095351744514</v>
      </c>
      <c r="N14" s="97">
        <v>10</v>
      </c>
    </row>
    <row r="15" spans="1:14" ht="25.5">
      <c r="A15" s="79" t="s">
        <v>26</v>
      </c>
      <c r="B15" s="64" t="s">
        <v>140</v>
      </c>
      <c r="C15" s="95"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993</v>
      </c>
      <c r="D17" s="96">
        <f t="shared" si="1"/>
        <v>38.443670150987224</v>
      </c>
      <c r="E17" s="96">
        <f t="shared" si="2"/>
        <v>721.6412432868469</v>
      </c>
      <c r="F17" s="97">
        <v>1</v>
      </c>
      <c r="G17" s="95">
        <v>402</v>
      </c>
      <c r="H17" s="96">
        <f t="shared" si="3"/>
        <v>32.816326530612244</v>
      </c>
      <c r="I17" s="96">
        <f t="shared" si="4"/>
        <v>598.1163797592657</v>
      </c>
      <c r="J17" s="97">
        <v>1</v>
      </c>
      <c r="K17" s="95">
        <v>591</v>
      </c>
      <c r="L17" s="96">
        <f t="shared" si="5"/>
        <v>43.519882179675996</v>
      </c>
      <c r="M17" s="96">
        <f t="shared" si="6"/>
        <v>839.5840436413229</v>
      </c>
      <c r="N17" s="97">
        <v>1</v>
      </c>
    </row>
    <row r="18" spans="1:14" ht="25.5">
      <c r="A18" s="79" t="s">
        <v>12</v>
      </c>
      <c r="B18" s="64" t="s">
        <v>143</v>
      </c>
      <c r="C18" s="95">
        <f>G18+K18</f>
        <v>216</v>
      </c>
      <c r="D18" s="96">
        <f t="shared" si="1"/>
        <v>8.362369337979095</v>
      </c>
      <c r="E18" s="96">
        <f t="shared" si="2"/>
        <v>156.97332180257698</v>
      </c>
      <c r="F18" s="97">
        <v>3</v>
      </c>
      <c r="G18" s="95">
        <v>114</v>
      </c>
      <c r="H18" s="96">
        <f t="shared" si="3"/>
        <v>9.306122448979593</v>
      </c>
      <c r="I18" s="96">
        <f t="shared" si="4"/>
        <v>169.61509276755294</v>
      </c>
      <c r="J18" s="97">
        <v>3</v>
      </c>
      <c r="K18" s="95">
        <v>102</v>
      </c>
      <c r="L18" s="96">
        <f t="shared" si="5"/>
        <v>7.511045655375552</v>
      </c>
      <c r="M18" s="96">
        <f t="shared" si="6"/>
        <v>144.90282986703036</v>
      </c>
      <c r="N18" s="97">
        <v>3</v>
      </c>
    </row>
    <row r="19" spans="1:14" ht="25.5">
      <c r="A19" s="79" t="s">
        <v>13</v>
      </c>
      <c r="B19" s="64" t="s">
        <v>144</v>
      </c>
      <c r="C19" s="95">
        <f>G19+K19</f>
        <v>103</v>
      </c>
      <c r="D19" s="96">
        <f t="shared" si="1"/>
        <v>3.9876113046844757</v>
      </c>
      <c r="E19" s="96">
        <f t="shared" si="2"/>
        <v>74.8530191928955</v>
      </c>
      <c r="F19" s="97">
        <v>8</v>
      </c>
      <c r="G19" s="95">
        <v>54</v>
      </c>
      <c r="H19" s="96">
        <f t="shared" si="3"/>
        <v>4.408163265306123</v>
      </c>
      <c r="I19" s="96">
        <f t="shared" si="4"/>
        <v>80.34399131094612</v>
      </c>
      <c r="J19" s="97">
        <v>8</v>
      </c>
      <c r="K19" s="95">
        <v>49</v>
      </c>
      <c r="L19" s="96">
        <f t="shared" si="5"/>
        <v>3.608247422680412</v>
      </c>
      <c r="M19" s="96">
        <f t="shared" si="6"/>
        <v>69.6101829753381</v>
      </c>
      <c r="N19" s="97">
        <v>8</v>
      </c>
    </row>
    <row r="20" spans="1:14" ht="25.5">
      <c r="A20" s="79" t="s">
        <v>14</v>
      </c>
      <c r="B20" s="64" t="s">
        <v>145</v>
      </c>
      <c r="C20" s="95">
        <v>0</v>
      </c>
      <c r="D20" s="96">
        <f t="shared" si="1"/>
        <v>0</v>
      </c>
      <c r="E20" s="96">
        <f t="shared" si="2"/>
        <v>0</v>
      </c>
      <c r="F20" s="97"/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0</v>
      </c>
      <c r="L20" s="96">
        <f t="shared" si="5"/>
        <v>0</v>
      </c>
      <c r="M20" s="96">
        <f t="shared" si="6"/>
        <v>0</v>
      </c>
      <c r="N20" s="97"/>
    </row>
    <row r="21" spans="1:14" ht="25.5">
      <c r="A21" s="79" t="s">
        <v>15</v>
      </c>
      <c r="B21" s="64" t="s">
        <v>146</v>
      </c>
      <c r="C21" s="95">
        <f>G21+K21</f>
        <v>1</v>
      </c>
      <c r="D21" s="96">
        <f t="shared" si="1"/>
        <v>0.03871467286101432</v>
      </c>
      <c r="E21" s="96">
        <f t="shared" si="2"/>
        <v>0.7267283416785971</v>
      </c>
      <c r="F21" s="97">
        <v>14</v>
      </c>
      <c r="G21" s="95">
        <v>0</v>
      </c>
      <c r="H21" s="96">
        <f t="shared" si="3"/>
        <v>0</v>
      </c>
      <c r="I21" s="96">
        <f t="shared" si="4"/>
        <v>0</v>
      </c>
      <c r="J21" s="97"/>
      <c r="K21" s="95">
        <v>1</v>
      </c>
      <c r="L21" s="96">
        <f t="shared" si="5"/>
        <v>0.07363770250368189</v>
      </c>
      <c r="M21" s="96">
        <f t="shared" si="6"/>
        <v>1.4206159790885329</v>
      </c>
      <c r="N21" s="97">
        <v>14</v>
      </c>
    </row>
    <row r="22" spans="1:14" ht="25.5">
      <c r="A22" s="79" t="s">
        <v>16</v>
      </c>
      <c r="B22" s="64" t="s">
        <v>147</v>
      </c>
      <c r="C22" s="95">
        <f>G22+K22</f>
        <v>136</v>
      </c>
      <c r="D22" s="96">
        <f t="shared" si="1"/>
        <v>5.265195509097948</v>
      </c>
      <c r="E22" s="96">
        <f t="shared" si="2"/>
        <v>98.83505446828921</v>
      </c>
      <c r="F22" s="97">
        <v>6</v>
      </c>
      <c r="G22" s="95">
        <v>55</v>
      </c>
      <c r="H22" s="96">
        <f t="shared" si="3"/>
        <v>4.489795918367347</v>
      </c>
      <c r="I22" s="96">
        <f t="shared" si="4"/>
        <v>81.83184300188957</v>
      </c>
      <c r="J22" s="97">
        <v>7</v>
      </c>
      <c r="K22" s="95">
        <v>81</v>
      </c>
      <c r="L22" s="96">
        <f t="shared" si="5"/>
        <v>5.964653902798233</v>
      </c>
      <c r="M22" s="96">
        <f t="shared" si="6"/>
        <v>115.06989430617115</v>
      </c>
      <c r="N22" s="97">
        <v>6</v>
      </c>
    </row>
    <row r="23" spans="1:14" ht="25.5">
      <c r="A23" s="79" t="s">
        <v>17</v>
      </c>
      <c r="B23" s="64" t="s">
        <v>148</v>
      </c>
      <c r="C23" s="95"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>G24+K24</f>
        <v>2</v>
      </c>
      <c r="D24" s="96">
        <f t="shared" si="1"/>
        <v>0.07742934572202864</v>
      </c>
      <c r="E24" s="96">
        <f t="shared" si="2"/>
        <v>1.4534566833571942</v>
      </c>
      <c r="F24" s="97">
        <v>13</v>
      </c>
      <c r="G24" s="95">
        <v>0</v>
      </c>
      <c r="H24" s="96">
        <f t="shared" si="3"/>
        <v>0</v>
      </c>
      <c r="I24" s="96">
        <f t="shared" si="4"/>
        <v>0</v>
      </c>
      <c r="J24" s="97"/>
      <c r="K24" s="95">
        <v>2</v>
      </c>
      <c r="L24" s="96">
        <f t="shared" si="5"/>
        <v>0.14727540500736377</v>
      </c>
      <c r="M24" s="96">
        <f t="shared" si="6"/>
        <v>2.8412319581770658</v>
      </c>
      <c r="N24" s="97">
        <v>13</v>
      </c>
    </row>
    <row r="25" spans="1:14" ht="25.5">
      <c r="A25" s="79" t="s">
        <v>19</v>
      </c>
      <c r="B25" s="64" t="s">
        <v>150</v>
      </c>
      <c r="C25" s="95">
        <f>G25+K25</f>
        <v>2</v>
      </c>
      <c r="D25" s="96">
        <f t="shared" si="1"/>
        <v>0.07742934572202864</v>
      </c>
      <c r="E25" s="96">
        <f t="shared" si="2"/>
        <v>1.4534566833571942</v>
      </c>
      <c r="F25" s="97">
        <v>13</v>
      </c>
      <c r="G25" s="95">
        <v>1</v>
      </c>
      <c r="H25" s="96">
        <f t="shared" si="3"/>
        <v>0.0816326530612245</v>
      </c>
      <c r="I25" s="96">
        <f t="shared" si="4"/>
        <v>1.4878516909434467</v>
      </c>
      <c r="J25" s="97">
        <v>13</v>
      </c>
      <c r="K25" s="95">
        <v>1</v>
      </c>
      <c r="L25" s="96">
        <f t="shared" si="5"/>
        <v>0.07363770250368189</v>
      </c>
      <c r="M25" s="96">
        <f t="shared" si="6"/>
        <v>1.4206159790885329</v>
      </c>
      <c r="N25" s="97">
        <v>14</v>
      </c>
    </row>
    <row r="26" spans="1:14" ht="25.5">
      <c r="A26" s="79" t="s">
        <v>20</v>
      </c>
      <c r="B26" s="64" t="s">
        <v>151</v>
      </c>
      <c r="C26" s="95">
        <f>G26+K26</f>
        <v>9</v>
      </c>
      <c r="D26" s="96">
        <f t="shared" si="1"/>
        <v>0.34843205574912894</v>
      </c>
      <c r="E26" s="96">
        <f t="shared" si="2"/>
        <v>6.540555075107374</v>
      </c>
      <c r="F26" s="97">
        <v>11</v>
      </c>
      <c r="G26" s="95">
        <v>6</v>
      </c>
      <c r="H26" s="96">
        <f t="shared" si="3"/>
        <v>0.4897959183673469</v>
      </c>
      <c r="I26" s="96">
        <f t="shared" si="4"/>
        <v>8.92711014566068</v>
      </c>
      <c r="J26" s="97">
        <v>11</v>
      </c>
      <c r="K26" s="95">
        <v>3</v>
      </c>
      <c r="L26" s="96">
        <f t="shared" si="5"/>
        <v>0.22091310751104565</v>
      </c>
      <c r="M26" s="96">
        <f t="shared" si="6"/>
        <v>4.261847937265598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114</v>
      </c>
      <c r="D27" s="96">
        <f t="shared" si="1"/>
        <v>4.413472706155633</v>
      </c>
      <c r="E27" s="96">
        <f t="shared" si="2"/>
        <v>82.84703095136007</v>
      </c>
      <c r="F27" s="97">
        <v>7</v>
      </c>
      <c r="G27" s="95">
        <v>56</v>
      </c>
      <c r="H27" s="96">
        <f t="shared" si="3"/>
        <v>4.571428571428571</v>
      </c>
      <c r="I27" s="96">
        <f t="shared" si="4"/>
        <v>83.31969469283301</v>
      </c>
      <c r="J27" s="97">
        <v>6</v>
      </c>
      <c r="K27" s="95">
        <v>58</v>
      </c>
      <c r="L27" s="96">
        <f t="shared" si="5"/>
        <v>4.270986745213549</v>
      </c>
      <c r="M27" s="96">
        <f t="shared" si="6"/>
        <v>82.3957267871349</v>
      </c>
      <c r="N27" s="97">
        <v>7</v>
      </c>
    </row>
    <row r="28" spans="1:14" ht="25.5">
      <c r="A28" s="78" t="s">
        <v>49</v>
      </c>
      <c r="B28" s="64" t="s">
        <v>153</v>
      </c>
      <c r="C28" s="95">
        <f>G28+K28</f>
        <v>192</v>
      </c>
      <c r="D28" s="96">
        <f t="shared" si="1"/>
        <v>7.4332171893147505</v>
      </c>
      <c r="E28" s="96">
        <f t="shared" si="2"/>
        <v>139.53184160229065</v>
      </c>
      <c r="F28" s="97">
        <v>4</v>
      </c>
      <c r="G28" s="95">
        <v>91</v>
      </c>
      <c r="H28" s="96">
        <f t="shared" si="3"/>
        <v>7.428571428571429</v>
      </c>
      <c r="I28" s="96">
        <f t="shared" si="4"/>
        <v>135.39450387585367</v>
      </c>
      <c r="J28" s="97">
        <v>4</v>
      </c>
      <c r="K28" s="95">
        <v>101</v>
      </c>
      <c r="L28" s="96">
        <f t="shared" si="5"/>
        <v>7.437407952871871</v>
      </c>
      <c r="M28" s="96">
        <f t="shared" si="6"/>
        <v>143.4822138879418</v>
      </c>
      <c r="N28" s="97">
        <v>4</v>
      </c>
    </row>
    <row r="29" spans="1:16" ht="12.75">
      <c r="A29" s="133" t="s">
        <v>25</v>
      </c>
      <c r="B29" s="134"/>
      <c r="C29" s="99">
        <f>SUM(C9:C28)</f>
        <v>2583</v>
      </c>
      <c r="D29" s="100">
        <f>SUM(D9:D28)</f>
        <v>99.99999999999999</v>
      </c>
      <c r="E29" s="99">
        <f t="shared" si="2"/>
        <v>1877.1393065558163</v>
      </c>
      <c r="F29" s="100"/>
      <c r="G29" s="99">
        <f>SUM(G9:G28)</f>
        <v>1225</v>
      </c>
      <c r="H29" s="100">
        <f>SUM(H9:H28)</f>
        <v>100.00000000000001</v>
      </c>
      <c r="I29" s="99">
        <f t="shared" si="4"/>
        <v>1822.6183214057223</v>
      </c>
      <c r="J29" s="100"/>
      <c r="K29" s="99">
        <f>SUM(K9:K28)</f>
        <v>1358</v>
      </c>
      <c r="L29" s="100">
        <f>SUM(L9:L28)</f>
        <v>100.00000000000001</v>
      </c>
      <c r="M29" s="99">
        <f t="shared" si="6"/>
        <v>1929.1964996022277</v>
      </c>
      <c r="N29" s="100"/>
      <c r="P29" s="135"/>
    </row>
    <row r="30" spans="2:16" ht="12.75">
      <c r="B30" s="102" t="s">
        <v>42</v>
      </c>
      <c r="C30" s="103">
        <f>G30+K30</f>
        <v>137603</v>
      </c>
      <c r="D30" s="103"/>
      <c r="E30" s="105"/>
      <c r="F30" s="104"/>
      <c r="G30" s="103">
        <v>67211</v>
      </c>
      <c r="H30" s="103"/>
      <c r="I30" s="105"/>
      <c r="J30" s="104"/>
      <c r="K30" s="105">
        <v>70392</v>
      </c>
      <c r="L30" s="103"/>
      <c r="M30" s="105"/>
      <c r="N30" s="104"/>
      <c r="P30" s="135"/>
    </row>
    <row r="31" ht="12.75">
      <c r="P31" s="135"/>
    </row>
  </sheetData>
  <sheetProtection/>
  <mergeCells count="30">
    <mergeCell ref="A3:B5"/>
    <mergeCell ref="A6:B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I3:I5"/>
    <mergeCell ref="J3:J5"/>
    <mergeCell ref="K3:K5"/>
    <mergeCell ref="L3:L5"/>
    <mergeCell ref="M3:M5"/>
    <mergeCell ref="N3:N5"/>
    <mergeCell ref="C2:F2"/>
    <mergeCell ref="G2:J2"/>
    <mergeCell ref="K2:N2"/>
    <mergeCell ref="A29:B29"/>
    <mergeCell ref="C3:C5"/>
    <mergeCell ref="D3:D5"/>
    <mergeCell ref="E3:E5"/>
    <mergeCell ref="F3:F5"/>
    <mergeCell ref="G3:G5"/>
    <mergeCell ref="H3:H5"/>
  </mergeCells>
  <printOptions gridLines="1"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467"/>
  <sheetViews>
    <sheetView zoomScalePageLayoutView="0" workbookViewId="0" topLeftCell="A1">
      <pane xSplit="2" ySplit="8" topLeftCell="C9" activePane="bottomRight" state="frozen"/>
      <selection pane="topLeft" activeCell="N54" sqref="N54"/>
      <selection pane="topRight" activeCell="N54" sqref="N54"/>
      <selection pane="bottomLeft" activeCell="N54" sqref="N54"/>
      <selection pane="bottomRight"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76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" width="9.28125" style="114" bestFit="1" customWidth="1"/>
    <col min="17" max="17" width="14.7109375" style="114" customWidth="1"/>
    <col min="18" max="16384" width="9.140625" style="114" customWidth="1"/>
  </cols>
  <sheetData>
    <row r="1" spans="1:14" ht="12.75">
      <c r="A1" s="75" t="s">
        <v>43</v>
      </c>
      <c r="B1" s="87"/>
      <c r="C1" s="77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31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 ht="25.5">
      <c r="A9" s="79" t="s">
        <v>4</v>
      </c>
      <c r="B9" s="64" t="s">
        <v>134</v>
      </c>
      <c r="C9" s="95">
        <f>G9+K9</f>
        <v>10</v>
      </c>
      <c r="D9" s="96">
        <f aca="true" t="shared" si="0" ref="D9:D28">SUM(C9/$C$29*100)</f>
        <v>0.5025125628140703</v>
      </c>
      <c r="E9" s="96">
        <f aca="true" t="shared" si="1" ref="E9:E29">SUM(C9/$C$30*100000)</f>
        <v>9.014043880365609</v>
      </c>
      <c r="F9" s="97">
        <v>12</v>
      </c>
      <c r="G9" s="95">
        <v>2</v>
      </c>
      <c r="H9" s="96">
        <f aca="true" t="shared" si="2" ref="H9:H28">SUM(G9/$G$29*100)</f>
        <v>0.205761316872428</v>
      </c>
      <c r="I9" s="96">
        <f aca="true" t="shared" si="3" ref="I9:I29">SUM(G9/$G$30*100000)</f>
        <v>3.7112636852848397</v>
      </c>
      <c r="J9" s="97">
        <v>11</v>
      </c>
      <c r="K9" s="95">
        <v>8</v>
      </c>
      <c r="L9" s="96">
        <f aca="true" t="shared" si="4" ref="L9:L28">SUM(K9/$K$29*100)</f>
        <v>0.7858546168958742</v>
      </c>
      <c r="M9" s="96">
        <f aca="true" t="shared" si="5" ref="M9:M29">SUM(K9/$K$30*100000)</f>
        <v>14.023278642546627</v>
      </c>
      <c r="N9" s="97">
        <v>12</v>
      </c>
      <c r="P9" s="105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0" ht="25.5">
      <c r="A10" s="79" t="s">
        <v>5</v>
      </c>
      <c r="B10" s="64" t="s">
        <v>135</v>
      </c>
      <c r="C10" s="95">
        <f>G10+K10</f>
        <v>408</v>
      </c>
      <c r="D10" s="96">
        <f t="shared" si="0"/>
        <v>20.502512562814072</v>
      </c>
      <c r="E10" s="96">
        <f t="shared" si="1"/>
        <v>367.77299031891687</v>
      </c>
      <c r="F10" s="97">
        <v>2</v>
      </c>
      <c r="G10" s="95">
        <v>248</v>
      </c>
      <c r="H10" s="96">
        <f t="shared" si="2"/>
        <v>25.514403292181072</v>
      </c>
      <c r="I10" s="96">
        <f t="shared" si="3"/>
        <v>460.1966969753201</v>
      </c>
      <c r="J10" s="97">
        <v>2</v>
      </c>
      <c r="K10" s="95">
        <v>160</v>
      </c>
      <c r="L10" s="96">
        <f t="shared" si="4"/>
        <v>15.717092337917485</v>
      </c>
      <c r="M10" s="96">
        <f t="shared" si="5"/>
        <v>280.4655728509325</v>
      </c>
      <c r="N10" s="97">
        <v>2</v>
      </c>
      <c r="O10" s="105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30" ht="25.5">
      <c r="A11" s="79" t="s">
        <v>6</v>
      </c>
      <c r="B11" s="64" t="s">
        <v>136</v>
      </c>
      <c r="C11" s="95">
        <v>0</v>
      </c>
      <c r="D11" s="96">
        <f t="shared" si="0"/>
        <v>0</v>
      </c>
      <c r="E11" s="96">
        <f t="shared" si="1"/>
        <v>0</v>
      </c>
      <c r="F11" s="97"/>
      <c r="G11" s="95">
        <v>0</v>
      </c>
      <c r="H11" s="96">
        <f t="shared" si="2"/>
        <v>0</v>
      </c>
      <c r="I11" s="96">
        <f t="shared" si="3"/>
        <v>0</v>
      </c>
      <c r="J11" s="97"/>
      <c r="K11" s="95">
        <v>0</v>
      </c>
      <c r="L11" s="96">
        <f t="shared" si="4"/>
        <v>0</v>
      </c>
      <c r="M11" s="96">
        <f t="shared" si="5"/>
        <v>0</v>
      </c>
      <c r="N11" s="97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</row>
    <row r="12" spans="1:30" ht="25.5">
      <c r="A12" s="79" t="s">
        <v>7</v>
      </c>
      <c r="B12" s="64" t="s">
        <v>137</v>
      </c>
      <c r="C12" s="95">
        <f>G12+K12</f>
        <v>181</v>
      </c>
      <c r="D12" s="96">
        <f t="shared" si="0"/>
        <v>9.095477386934673</v>
      </c>
      <c r="E12" s="96">
        <f t="shared" si="1"/>
        <v>163.15419423461753</v>
      </c>
      <c r="F12" s="97">
        <v>3</v>
      </c>
      <c r="G12" s="95">
        <v>69</v>
      </c>
      <c r="H12" s="96">
        <f t="shared" si="2"/>
        <v>7.098765432098765</v>
      </c>
      <c r="I12" s="96">
        <f t="shared" si="3"/>
        <v>128.03859714232698</v>
      </c>
      <c r="J12" s="97">
        <v>5</v>
      </c>
      <c r="K12" s="95">
        <v>112</v>
      </c>
      <c r="L12" s="96">
        <f t="shared" si="4"/>
        <v>11.00196463654224</v>
      </c>
      <c r="M12" s="96">
        <f t="shared" si="5"/>
        <v>196.3259009956528</v>
      </c>
      <c r="N12" s="97">
        <v>3</v>
      </c>
      <c r="O12" s="105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</row>
    <row r="13" spans="1:30" ht="25.5">
      <c r="A13" s="79" t="s">
        <v>8</v>
      </c>
      <c r="B13" s="64" t="s">
        <v>138</v>
      </c>
      <c r="C13" s="95">
        <f>G13+K13</f>
        <v>89</v>
      </c>
      <c r="D13" s="96">
        <f t="shared" si="0"/>
        <v>4.472361809045227</v>
      </c>
      <c r="E13" s="96">
        <f t="shared" si="1"/>
        <v>80.22499053525392</v>
      </c>
      <c r="F13" s="97">
        <v>7</v>
      </c>
      <c r="G13" s="95">
        <v>28</v>
      </c>
      <c r="H13" s="96">
        <f t="shared" si="2"/>
        <v>2.880658436213992</v>
      </c>
      <c r="I13" s="96">
        <f t="shared" si="3"/>
        <v>51.957691593987754</v>
      </c>
      <c r="J13" s="97">
        <v>8</v>
      </c>
      <c r="K13" s="95">
        <v>61</v>
      </c>
      <c r="L13" s="96">
        <f t="shared" si="4"/>
        <v>5.992141453831041</v>
      </c>
      <c r="M13" s="96">
        <f t="shared" si="5"/>
        <v>106.92749964941804</v>
      </c>
      <c r="N13" s="97">
        <v>4</v>
      </c>
      <c r="O13" s="105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</row>
    <row r="14" spans="1:14" ht="25.5">
      <c r="A14" s="79" t="s">
        <v>9</v>
      </c>
      <c r="B14" s="64" t="s">
        <v>139</v>
      </c>
      <c r="C14" s="95">
        <f>G14+K14</f>
        <v>51</v>
      </c>
      <c r="D14" s="96">
        <f t="shared" si="0"/>
        <v>2.562814070351759</v>
      </c>
      <c r="E14" s="96">
        <f t="shared" si="1"/>
        <v>45.97162378986461</v>
      </c>
      <c r="F14" s="97">
        <v>9</v>
      </c>
      <c r="G14" s="95">
        <v>23</v>
      </c>
      <c r="H14" s="96">
        <f t="shared" si="2"/>
        <v>2.366255144032922</v>
      </c>
      <c r="I14" s="96">
        <f t="shared" si="3"/>
        <v>42.679532380775655</v>
      </c>
      <c r="J14" s="97">
        <v>9</v>
      </c>
      <c r="K14" s="95">
        <v>28</v>
      </c>
      <c r="L14" s="96">
        <f t="shared" si="4"/>
        <v>2.75049115913556</v>
      </c>
      <c r="M14" s="96">
        <f t="shared" si="5"/>
        <v>49.0814752489132</v>
      </c>
      <c r="N14" s="97">
        <v>9</v>
      </c>
    </row>
    <row r="15" spans="1:15" ht="25.5">
      <c r="A15" s="79" t="s">
        <v>26</v>
      </c>
      <c r="B15" s="64" t="s">
        <v>140</v>
      </c>
      <c r="C15" s="95"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  <c r="O15" s="105"/>
    </row>
    <row r="16" spans="1:30" ht="25.5">
      <c r="A16" s="79" t="s">
        <v>10</v>
      </c>
      <c r="B16" s="64" t="s">
        <v>141</v>
      </c>
      <c r="C16" s="95"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</row>
    <row r="17" spans="1:30" ht="25.5">
      <c r="A17" s="79" t="s">
        <v>11</v>
      </c>
      <c r="B17" s="64" t="s">
        <v>142</v>
      </c>
      <c r="C17" s="95">
        <f>G17+K17</f>
        <v>751</v>
      </c>
      <c r="D17" s="96">
        <f t="shared" si="0"/>
        <v>37.73869346733668</v>
      </c>
      <c r="E17" s="96">
        <f t="shared" si="1"/>
        <v>676.9546954154573</v>
      </c>
      <c r="F17" s="97">
        <v>1</v>
      </c>
      <c r="G17" s="95">
        <v>316</v>
      </c>
      <c r="H17" s="96">
        <f t="shared" si="2"/>
        <v>32.510288065843625</v>
      </c>
      <c r="I17" s="96">
        <f t="shared" si="3"/>
        <v>586.3796622750046</v>
      </c>
      <c r="J17" s="97">
        <v>1</v>
      </c>
      <c r="K17" s="95">
        <v>435</v>
      </c>
      <c r="L17" s="96">
        <f t="shared" si="4"/>
        <v>42.73084479371316</v>
      </c>
      <c r="M17" s="96">
        <f t="shared" si="5"/>
        <v>762.5157761884728</v>
      </c>
      <c r="N17" s="97">
        <v>1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25.5">
      <c r="A18" s="79" t="s">
        <v>12</v>
      </c>
      <c r="B18" s="64" t="s">
        <v>143</v>
      </c>
      <c r="C18" s="95">
        <f>G18+K18</f>
        <v>134</v>
      </c>
      <c r="D18" s="96">
        <f t="shared" si="0"/>
        <v>6.733668341708543</v>
      </c>
      <c r="E18" s="96">
        <f t="shared" si="1"/>
        <v>120.78818799689917</v>
      </c>
      <c r="F18" s="97">
        <v>4</v>
      </c>
      <c r="G18" s="95">
        <v>83</v>
      </c>
      <c r="H18" s="96">
        <f t="shared" si="2"/>
        <v>8.539094650205762</v>
      </c>
      <c r="I18" s="96">
        <f t="shared" si="3"/>
        <v>154.01744293932083</v>
      </c>
      <c r="J18" s="97">
        <v>3</v>
      </c>
      <c r="K18" s="95">
        <v>51</v>
      </c>
      <c r="L18" s="96">
        <f t="shared" si="4"/>
        <v>5.009823182711198</v>
      </c>
      <c r="M18" s="96">
        <f t="shared" si="5"/>
        <v>89.39840134623475</v>
      </c>
      <c r="N18" s="97">
        <v>6</v>
      </c>
      <c r="O18" s="105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</row>
    <row r="19" spans="1:30" ht="25.5">
      <c r="A19" s="79" t="s">
        <v>13</v>
      </c>
      <c r="B19" s="64" t="s">
        <v>144</v>
      </c>
      <c r="C19" s="95">
        <f>G19+K19</f>
        <v>68</v>
      </c>
      <c r="D19" s="96">
        <f t="shared" si="0"/>
        <v>3.4170854271356785</v>
      </c>
      <c r="E19" s="96">
        <f t="shared" si="1"/>
        <v>61.29549838648614</v>
      </c>
      <c r="F19" s="97">
        <v>8</v>
      </c>
      <c r="G19" s="95">
        <v>44</v>
      </c>
      <c r="H19" s="96">
        <f t="shared" si="2"/>
        <v>4.526748971193416</v>
      </c>
      <c r="I19" s="96">
        <f t="shared" si="3"/>
        <v>81.64780107626646</v>
      </c>
      <c r="J19" s="97">
        <v>7</v>
      </c>
      <c r="K19" s="95">
        <v>24</v>
      </c>
      <c r="L19" s="96">
        <f t="shared" si="4"/>
        <v>2.357563850687623</v>
      </c>
      <c r="M19" s="96">
        <f t="shared" si="5"/>
        <v>42.069835927639886</v>
      </c>
      <c r="N19" s="97">
        <v>10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</row>
    <row r="20" spans="1:15" ht="25.5">
      <c r="A20" s="79" t="s">
        <v>14</v>
      </c>
      <c r="B20" s="64" t="s">
        <v>145</v>
      </c>
      <c r="C20" s="95">
        <v>0</v>
      </c>
      <c r="D20" s="96">
        <f t="shared" si="0"/>
        <v>0</v>
      </c>
      <c r="E20" s="96">
        <f t="shared" si="1"/>
        <v>0</v>
      </c>
      <c r="F20" s="97"/>
      <c r="G20" s="95">
        <v>0</v>
      </c>
      <c r="H20" s="96">
        <f t="shared" si="2"/>
        <v>0</v>
      </c>
      <c r="I20" s="96">
        <f t="shared" si="3"/>
        <v>0</v>
      </c>
      <c r="J20" s="97"/>
      <c r="K20" s="95">
        <v>0</v>
      </c>
      <c r="L20" s="96">
        <f t="shared" si="4"/>
        <v>0</v>
      </c>
      <c r="M20" s="96">
        <f t="shared" si="5"/>
        <v>0</v>
      </c>
      <c r="N20" s="97"/>
      <c r="O20" s="105"/>
    </row>
    <row r="21" spans="1:30" ht="25.5">
      <c r="A21" s="79" t="s">
        <v>15</v>
      </c>
      <c r="B21" s="64" t="s">
        <v>146</v>
      </c>
      <c r="C21" s="95">
        <f>G21+K21</f>
        <v>1</v>
      </c>
      <c r="D21" s="96">
        <f t="shared" si="0"/>
        <v>0.05025125628140704</v>
      </c>
      <c r="E21" s="96">
        <f t="shared" si="1"/>
        <v>0.901404388036561</v>
      </c>
      <c r="F21" s="97">
        <v>15</v>
      </c>
      <c r="G21" s="95"/>
      <c r="H21" s="96">
        <f t="shared" si="2"/>
        <v>0</v>
      </c>
      <c r="I21" s="96">
        <f t="shared" si="3"/>
        <v>0</v>
      </c>
      <c r="J21" s="97"/>
      <c r="K21" s="95">
        <v>1</v>
      </c>
      <c r="L21" s="96">
        <f t="shared" si="4"/>
        <v>0.09823182711198428</v>
      </c>
      <c r="M21" s="96">
        <f t="shared" si="5"/>
        <v>1.7529098303183284</v>
      </c>
      <c r="N21" s="97">
        <v>13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ht="25.5">
      <c r="A22" s="79" t="s">
        <v>16</v>
      </c>
      <c r="B22" s="64" t="s">
        <v>147</v>
      </c>
      <c r="C22" s="95">
        <f>G22+K22</f>
        <v>45</v>
      </c>
      <c r="D22" s="96">
        <f t="shared" si="0"/>
        <v>2.261306532663317</v>
      </c>
      <c r="E22" s="96">
        <f t="shared" si="1"/>
        <v>40.563197461645245</v>
      </c>
      <c r="F22" s="97">
        <v>10</v>
      </c>
      <c r="G22" s="95">
        <v>16</v>
      </c>
      <c r="H22" s="96">
        <f t="shared" si="2"/>
        <v>1.646090534979424</v>
      </c>
      <c r="I22" s="96">
        <f t="shared" si="3"/>
        <v>29.690109482278718</v>
      </c>
      <c r="J22" s="97">
        <v>10</v>
      </c>
      <c r="K22" s="95">
        <v>29</v>
      </c>
      <c r="L22" s="96">
        <f t="shared" si="4"/>
        <v>2.848722986247544</v>
      </c>
      <c r="M22" s="96">
        <f t="shared" si="5"/>
        <v>50.834385079231524</v>
      </c>
      <c r="N22" s="97">
        <v>8</v>
      </c>
      <c r="O22" s="105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ht="25.5">
      <c r="A23" s="79" t="s">
        <v>17</v>
      </c>
      <c r="B23" s="64" t="s">
        <v>148</v>
      </c>
      <c r="C23" s="95"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  <c r="O23" s="105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ht="25.5">
      <c r="A24" s="79" t="s">
        <v>18</v>
      </c>
      <c r="B24" s="64" t="s">
        <v>149</v>
      </c>
      <c r="C24" s="95">
        <f>G24+K24</f>
        <v>3</v>
      </c>
      <c r="D24" s="96">
        <f t="shared" si="0"/>
        <v>0.1507537688442211</v>
      </c>
      <c r="E24" s="96">
        <f t="shared" si="1"/>
        <v>2.704213164109683</v>
      </c>
      <c r="F24" s="97">
        <v>13</v>
      </c>
      <c r="G24" s="95">
        <v>2</v>
      </c>
      <c r="H24" s="96">
        <f t="shared" si="2"/>
        <v>0.205761316872428</v>
      </c>
      <c r="I24" s="96">
        <f t="shared" si="3"/>
        <v>3.7112636852848397</v>
      </c>
      <c r="J24" s="97">
        <v>11</v>
      </c>
      <c r="K24" s="95">
        <v>1</v>
      </c>
      <c r="L24" s="96">
        <f t="shared" si="4"/>
        <v>0.09823182711198428</v>
      </c>
      <c r="M24" s="96">
        <f t="shared" si="5"/>
        <v>1.7529098303183284</v>
      </c>
      <c r="N24" s="97">
        <v>13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0" ht="25.5">
      <c r="A25" s="79" t="s">
        <v>19</v>
      </c>
      <c r="B25" s="64" t="s">
        <v>150</v>
      </c>
      <c r="C25" s="95">
        <f>G25+K25</f>
        <v>2</v>
      </c>
      <c r="D25" s="96">
        <f t="shared" si="0"/>
        <v>0.10050251256281408</v>
      </c>
      <c r="E25" s="96">
        <f t="shared" si="1"/>
        <v>1.802808776073122</v>
      </c>
      <c r="F25" s="97">
        <v>14</v>
      </c>
      <c r="G25" s="95">
        <v>2</v>
      </c>
      <c r="H25" s="96">
        <f t="shared" si="2"/>
        <v>0.205761316872428</v>
      </c>
      <c r="I25" s="96">
        <f t="shared" si="3"/>
        <v>3.7112636852848397</v>
      </c>
      <c r="J25" s="97">
        <v>11</v>
      </c>
      <c r="K25" s="95">
        <v>0</v>
      </c>
      <c r="L25" s="96">
        <f t="shared" si="4"/>
        <v>0</v>
      </c>
      <c r="M25" s="96">
        <f t="shared" si="5"/>
        <v>0</v>
      </c>
      <c r="N25" s="97"/>
      <c r="O25" s="105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</row>
    <row r="26" spans="1:30" ht="25.5">
      <c r="A26" s="79" t="s">
        <v>20</v>
      </c>
      <c r="B26" s="64" t="s">
        <v>151</v>
      </c>
      <c r="C26" s="95">
        <f>G26+K26</f>
        <v>28</v>
      </c>
      <c r="D26" s="96">
        <f t="shared" si="0"/>
        <v>1.407035175879397</v>
      </c>
      <c r="E26" s="96">
        <f t="shared" si="1"/>
        <v>25.239322865023706</v>
      </c>
      <c r="F26" s="97">
        <v>11</v>
      </c>
      <c r="G26" s="95">
        <v>16</v>
      </c>
      <c r="H26" s="96">
        <f t="shared" si="2"/>
        <v>1.646090534979424</v>
      </c>
      <c r="I26" s="96">
        <f t="shared" si="3"/>
        <v>29.690109482278718</v>
      </c>
      <c r="J26" s="97">
        <v>10</v>
      </c>
      <c r="K26" s="95">
        <v>12</v>
      </c>
      <c r="L26" s="96">
        <f t="shared" si="4"/>
        <v>1.1787819253438114</v>
      </c>
      <c r="M26" s="96">
        <f t="shared" si="5"/>
        <v>21.034917963819943</v>
      </c>
      <c r="N26" s="97">
        <v>11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</row>
    <row r="27" spans="1:14" ht="25.5">
      <c r="A27" s="79" t="s">
        <v>21</v>
      </c>
      <c r="B27" s="64" t="s">
        <v>152</v>
      </c>
      <c r="C27" s="95">
        <f>G27+K27</f>
        <v>116</v>
      </c>
      <c r="D27" s="96">
        <f t="shared" si="0"/>
        <v>5.8291457286432165</v>
      </c>
      <c r="E27" s="96">
        <f t="shared" si="1"/>
        <v>104.56290901224108</v>
      </c>
      <c r="F27" s="97">
        <v>5</v>
      </c>
      <c r="G27" s="95">
        <v>73</v>
      </c>
      <c r="H27" s="96">
        <f t="shared" si="2"/>
        <v>7.510288065843622</v>
      </c>
      <c r="I27" s="96">
        <f t="shared" si="3"/>
        <v>135.46112451289662</v>
      </c>
      <c r="J27" s="97">
        <v>4</v>
      </c>
      <c r="K27" s="95">
        <v>43</v>
      </c>
      <c r="L27" s="96">
        <f t="shared" si="4"/>
        <v>4.223968565815324</v>
      </c>
      <c r="M27" s="96">
        <f t="shared" si="5"/>
        <v>75.37512270368812</v>
      </c>
      <c r="N27" s="97">
        <v>7</v>
      </c>
    </row>
    <row r="28" spans="1:30" ht="25.5">
      <c r="A28" s="78" t="s">
        <v>49</v>
      </c>
      <c r="B28" s="64" t="s">
        <v>153</v>
      </c>
      <c r="C28" s="95">
        <f>G28+K28</f>
        <v>103</v>
      </c>
      <c r="D28" s="96">
        <f t="shared" si="0"/>
        <v>5.175879396984925</v>
      </c>
      <c r="E28" s="96">
        <f t="shared" si="1"/>
        <v>92.84465196776577</v>
      </c>
      <c r="F28" s="97">
        <v>6</v>
      </c>
      <c r="G28" s="95">
        <v>50</v>
      </c>
      <c r="H28" s="96">
        <f t="shared" si="2"/>
        <v>5.1440329218107</v>
      </c>
      <c r="I28" s="96">
        <f t="shared" si="3"/>
        <v>92.78159213212099</v>
      </c>
      <c r="J28" s="97">
        <v>6</v>
      </c>
      <c r="K28" s="95">
        <v>53</v>
      </c>
      <c r="L28" s="96">
        <f t="shared" si="4"/>
        <v>5.206286836935167</v>
      </c>
      <c r="M28" s="96">
        <f t="shared" si="5"/>
        <v>92.90422100687141</v>
      </c>
      <c r="N28" s="97">
        <v>5</v>
      </c>
      <c r="O28" s="105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</row>
    <row r="29" spans="1:14" ht="12.75">
      <c r="A29" s="101" t="s">
        <v>25</v>
      </c>
      <c r="B29" s="98"/>
      <c r="C29" s="99">
        <f>SUM(C9:C28)</f>
        <v>1990</v>
      </c>
      <c r="D29" s="100">
        <f>SUM(D9:D28)</f>
        <v>99.99999999999999</v>
      </c>
      <c r="E29" s="99">
        <f t="shared" si="1"/>
        <v>1793.7947321927563</v>
      </c>
      <c r="F29" s="100"/>
      <c r="G29" s="99">
        <f>SUM(G9:G28)</f>
        <v>972</v>
      </c>
      <c r="H29" s="100">
        <f>SUM(H9:H28)</f>
        <v>99.99999999999999</v>
      </c>
      <c r="I29" s="99">
        <f t="shared" si="3"/>
        <v>1803.674151048432</v>
      </c>
      <c r="J29" s="100"/>
      <c r="K29" s="99">
        <f>SUM(K9:K28)</f>
        <v>1018</v>
      </c>
      <c r="L29" s="100">
        <f>SUM(L9:L28)</f>
        <v>100</v>
      </c>
      <c r="M29" s="99">
        <f t="shared" si="5"/>
        <v>1784.4622072640582</v>
      </c>
      <c r="N29" s="100"/>
    </row>
    <row r="30" spans="2:14" ht="12.75">
      <c r="B30" s="102" t="s">
        <v>42</v>
      </c>
      <c r="C30" s="103">
        <f>G30+K30</f>
        <v>110938</v>
      </c>
      <c r="D30" s="103"/>
      <c r="E30" s="105"/>
      <c r="F30" s="104"/>
      <c r="G30" s="103">
        <v>53890</v>
      </c>
      <c r="H30" s="103"/>
      <c r="I30" s="105"/>
      <c r="J30" s="104"/>
      <c r="K30" s="103">
        <v>57048</v>
      </c>
      <c r="L30" s="103"/>
      <c r="M30" s="105"/>
      <c r="N30" s="104"/>
    </row>
    <row r="33" spans="17:21" ht="12.75">
      <c r="Q33" s="129"/>
      <c r="R33" s="129"/>
      <c r="S33" s="129"/>
      <c r="T33" s="129"/>
      <c r="U33" s="129"/>
    </row>
    <row r="34" spans="17:21" ht="12.75">
      <c r="Q34" s="129"/>
      <c r="R34" s="129"/>
      <c r="S34" s="129"/>
      <c r="T34" s="129"/>
      <c r="U34" s="129"/>
    </row>
    <row r="35" spans="17:21" ht="12.75">
      <c r="Q35" s="129"/>
      <c r="R35" s="129"/>
      <c r="S35" s="129"/>
      <c r="T35" s="129"/>
      <c r="U35" s="129"/>
    </row>
    <row r="75" spans="17:21" ht="12.75">
      <c r="Q75" s="129"/>
      <c r="R75" s="129"/>
      <c r="S75" s="129"/>
      <c r="T75" s="129"/>
      <c r="U75" s="129"/>
    </row>
    <row r="76" spans="17:21" ht="12.75">
      <c r="Q76" s="129"/>
      <c r="R76" s="129"/>
      <c r="S76" s="129"/>
      <c r="T76" s="129"/>
      <c r="U76" s="129"/>
    </row>
    <row r="77" spans="17:21" ht="12.75">
      <c r="Q77" s="129"/>
      <c r="R77" s="129"/>
      <c r="S77" s="129"/>
      <c r="T77" s="129"/>
      <c r="U77" s="129"/>
    </row>
    <row r="78" spans="17:21" ht="12.75">
      <c r="Q78" s="129"/>
      <c r="R78" s="129"/>
      <c r="S78" s="129"/>
      <c r="T78" s="129"/>
      <c r="U78" s="129"/>
    </row>
    <row r="79" spans="17:21" ht="12.75">
      <c r="Q79" s="129"/>
      <c r="R79" s="129"/>
      <c r="S79" s="129"/>
      <c r="T79" s="129"/>
      <c r="U79" s="129"/>
    </row>
    <row r="80" spans="17:21" ht="12.75">
      <c r="Q80" s="129"/>
      <c r="R80" s="129"/>
      <c r="S80" s="129"/>
      <c r="T80" s="129"/>
      <c r="U80" s="129"/>
    </row>
    <row r="81" spans="17:21" ht="12.75">
      <c r="Q81" s="129"/>
      <c r="R81" s="129"/>
      <c r="S81" s="129"/>
      <c r="T81" s="129"/>
      <c r="U81" s="129"/>
    </row>
    <row r="82" spans="17:21" ht="12.75">
      <c r="Q82" s="129"/>
      <c r="R82" s="129"/>
      <c r="S82" s="129"/>
      <c r="T82" s="129"/>
      <c r="U82" s="129"/>
    </row>
    <row r="83" spans="17:21" ht="12.75">
      <c r="Q83" s="129"/>
      <c r="R83" s="129"/>
      <c r="S83" s="129"/>
      <c r="T83" s="129"/>
      <c r="U83" s="129"/>
    </row>
    <row r="84" spans="17:21" ht="12.75">
      <c r="Q84" s="129"/>
      <c r="R84" s="129"/>
      <c r="S84" s="129"/>
      <c r="T84" s="129"/>
      <c r="U84" s="129"/>
    </row>
    <row r="85" spans="17:21" ht="12.75">
      <c r="Q85" s="129"/>
      <c r="R85" s="129"/>
      <c r="S85" s="129"/>
      <c r="T85" s="129"/>
      <c r="U85" s="129"/>
    </row>
    <row r="86" spans="17:21" ht="12.75">
      <c r="Q86" s="129"/>
      <c r="R86" s="129"/>
      <c r="S86" s="129"/>
      <c r="T86" s="129"/>
      <c r="U86" s="129"/>
    </row>
    <row r="87" spans="17:21" ht="12.75">
      <c r="Q87" s="129"/>
      <c r="R87" s="129"/>
      <c r="S87" s="129"/>
      <c r="T87" s="129"/>
      <c r="U87" s="129"/>
    </row>
    <row r="88" spans="17:21" ht="12.75">
      <c r="Q88" s="129"/>
      <c r="R88" s="129"/>
      <c r="S88" s="129"/>
      <c r="T88" s="129"/>
      <c r="U88" s="129"/>
    </row>
    <row r="89" spans="17:21" ht="12.75">
      <c r="Q89" s="129"/>
      <c r="R89" s="129"/>
      <c r="S89" s="129"/>
      <c r="T89" s="129"/>
      <c r="U89" s="129"/>
    </row>
    <row r="90" spans="17:21" ht="12.75">
      <c r="Q90" s="129"/>
      <c r="R90" s="129"/>
      <c r="S90" s="129"/>
      <c r="T90" s="129"/>
      <c r="U90" s="129"/>
    </row>
    <row r="91" spans="17:21" ht="12.75">
      <c r="Q91" s="129"/>
      <c r="R91" s="129"/>
      <c r="S91" s="129"/>
      <c r="T91" s="129"/>
      <c r="U91" s="129"/>
    </row>
    <row r="92" spans="17:21" ht="12.75">
      <c r="Q92" s="129"/>
      <c r="R92" s="129"/>
      <c r="S92" s="129"/>
      <c r="T92" s="129"/>
      <c r="U92" s="129"/>
    </row>
    <row r="93" spans="17:21" ht="12.75">
      <c r="Q93" s="129"/>
      <c r="R93" s="129"/>
      <c r="S93" s="129"/>
      <c r="T93" s="129"/>
      <c r="U93" s="129"/>
    </row>
    <row r="94" spans="17:21" ht="12.75">
      <c r="Q94" s="129"/>
      <c r="R94" s="129"/>
      <c r="S94" s="129"/>
      <c r="T94" s="129"/>
      <c r="U94" s="129"/>
    </row>
    <row r="95" spans="17:21" ht="12.75">
      <c r="Q95" s="129"/>
      <c r="R95" s="129"/>
      <c r="S95" s="129"/>
      <c r="T95" s="129"/>
      <c r="U95" s="129"/>
    </row>
    <row r="96" spans="17:21" ht="12.75">
      <c r="Q96" s="129"/>
      <c r="R96" s="129"/>
      <c r="S96" s="129"/>
      <c r="T96" s="129"/>
      <c r="U96" s="129"/>
    </row>
    <row r="97" spans="17:21" ht="12.75">
      <c r="Q97" s="129"/>
      <c r="R97" s="129"/>
      <c r="S97" s="129"/>
      <c r="T97" s="129"/>
      <c r="U97" s="129"/>
    </row>
    <row r="98" spans="17:21" ht="12.75">
      <c r="Q98" s="129"/>
      <c r="R98" s="129"/>
      <c r="S98" s="129"/>
      <c r="T98" s="129"/>
      <c r="U98" s="129"/>
    </row>
    <row r="99" spans="17:21" ht="12.75">
      <c r="Q99" s="129"/>
      <c r="R99" s="129"/>
      <c r="S99" s="129"/>
      <c r="T99" s="129"/>
      <c r="U99" s="129"/>
    </row>
    <row r="100" spans="17:21" ht="12.75">
      <c r="Q100" s="129"/>
      <c r="R100" s="129"/>
      <c r="S100" s="129"/>
      <c r="T100" s="129"/>
      <c r="U100" s="129"/>
    </row>
    <row r="101" spans="17:21" ht="12.75">
      <c r="Q101" s="129"/>
      <c r="R101" s="129"/>
      <c r="S101" s="129"/>
      <c r="T101" s="129"/>
      <c r="U101" s="129"/>
    </row>
    <row r="102" spans="17:21" ht="12.75">
      <c r="Q102" s="129"/>
      <c r="R102" s="129"/>
      <c r="S102" s="129"/>
      <c r="T102" s="129"/>
      <c r="U102" s="129"/>
    </row>
    <row r="103" spans="17:21" ht="12.75">
      <c r="Q103" s="129"/>
      <c r="R103" s="129"/>
      <c r="S103" s="129"/>
      <c r="T103" s="129"/>
      <c r="U103" s="129"/>
    </row>
    <row r="104" spans="17:21" ht="12.75">
      <c r="Q104" s="129"/>
      <c r="R104" s="129"/>
      <c r="S104" s="129"/>
      <c r="T104" s="129"/>
      <c r="U104" s="129"/>
    </row>
    <row r="105" spans="17:21" ht="12.75">
      <c r="Q105" s="129"/>
      <c r="R105" s="129"/>
      <c r="S105" s="129"/>
      <c r="T105" s="129"/>
      <c r="U105" s="129"/>
    </row>
    <row r="106" spans="17:21" ht="12.75">
      <c r="Q106" s="129"/>
      <c r="R106" s="129"/>
      <c r="S106" s="129"/>
      <c r="T106" s="129"/>
      <c r="U106" s="129"/>
    </row>
    <row r="107" spans="17:21" ht="12.75">
      <c r="Q107" s="129"/>
      <c r="R107" s="129"/>
      <c r="S107" s="129"/>
      <c r="T107" s="129"/>
      <c r="U107" s="129"/>
    </row>
    <row r="108" spans="17:21" ht="12.75">
      <c r="Q108" s="129"/>
      <c r="R108" s="129"/>
      <c r="S108" s="129"/>
      <c r="T108" s="129"/>
      <c r="U108" s="129"/>
    </row>
    <row r="109" spans="17:21" ht="12.75">
      <c r="Q109" s="129"/>
      <c r="R109" s="129"/>
      <c r="S109" s="129"/>
      <c r="T109" s="129"/>
      <c r="U109" s="129"/>
    </row>
    <row r="110" spans="17:21" ht="12.75">
      <c r="Q110" s="129"/>
      <c r="R110" s="129"/>
      <c r="S110" s="129"/>
      <c r="T110" s="129"/>
      <c r="U110" s="129"/>
    </row>
    <row r="138" spans="17:21" ht="12.75">
      <c r="Q138" s="129"/>
      <c r="R138" s="129"/>
      <c r="S138" s="129"/>
      <c r="T138" s="129"/>
      <c r="U138" s="129"/>
    </row>
    <row r="139" spans="17:21" ht="12.75">
      <c r="Q139" s="129"/>
      <c r="R139" s="129"/>
      <c r="S139" s="129"/>
      <c r="T139" s="129"/>
      <c r="U139" s="129"/>
    </row>
    <row r="140" spans="17:21" ht="12.75">
      <c r="Q140" s="129"/>
      <c r="R140" s="129"/>
      <c r="S140" s="129"/>
      <c r="T140" s="129"/>
      <c r="U140" s="129"/>
    </row>
    <row r="141" spans="17:21" ht="12.75">
      <c r="Q141" s="129"/>
      <c r="R141" s="129"/>
      <c r="S141" s="129"/>
      <c r="T141" s="129"/>
      <c r="U141" s="129"/>
    </row>
    <row r="142" spans="17:21" ht="12.75">
      <c r="Q142" s="129"/>
      <c r="R142" s="129"/>
      <c r="S142" s="129"/>
      <c r="T142" s="129"/>
      <c r="U142" s="129"/>
    </row>
    <row r="143" spans="17:21" ht="12.75">
      <c r="Q143" s="129"/>
      <c r="R143" s="129"/>
      <c r="S143" s="129"/>
      <c r="T143" s="129"/>
      <c r="U143" s="129"/>
    </row>
    <row r="144" spans="17:21" ht="12.75">
      <c r="Q144" s="129"/>
      <c r="R144" s="129"/>
      <c r="S144" s="129"/>
      <c r="T144" s="129"/>
      <c r="U144" s="129"/>
    </row>
    <row r="145" spans="17:21" ht="12.75">
      <c r="Q145" s="129"/>
      <c r="R145" s="129"/>
      <c r="S145" s="129"/>
      <c r="T145" s="129"/>
      <c r="U145" s="129"/>
    </row>
    <row r="146" spans="17:21" ht="12.75">
      <c r="Q146" s="129"/>
      <c r="R146" s="129"/>
      <c r="S146" s="129"/>
      <c r="T146" s="129"/>
      <c r="U146" s="129"/>
    </row>
    <row r="147" spans="17:21" ht="12.75">
      <c r="Q147" s="129"/>
      <c r="R147" s="129"/>
      <c r="S147" s="129"/>
      <c r="T147" s="129"/>
      <c r="U147" s="129"/>
    </row>
    <row r="148" spans="17:21" ht="12.75">
      <c r="Q148" s="129"/>
      <c r="R148" s="129"/>
      <c r="S148" s="129"/>
      <c r="T148" s="129"/>
      <c r="U148" s="129"/>
    </row>
    <row r="149" spans="17:21" ht="12.75">
      <c r="Q149" s="129"/>
      <c r="R149" s="129"/>
      <c r="S149" s="129"/>
      <c r="T149" s="129"/>
      <c r="U149" s="129"/>
    </row>
    <row r="150" spans="17:21" ht="12.75">
      <c r="Q150" s="129"/>
      <c r="R150" s="129"/>
      <c r="S150" s="129"/>
      <c r="T150" s="129"/>
      <c r="U150" s="129"/>
    </row>
    <row r="151" spans="17:21" ht="12.75">
      <c r="Q151" s="129"/>
      <c r="R151" s="129"/>
      <c r="S151" s="129"/>
      <c r="T151" s="129"/>
      <c r="U151" s="129"/>
    </row>
    <row r="152" spans="17:21" ht="12.75">
      <c r="Q152" s="129"/>
      <c r="R152" s="129"/>
      <c r="S152" s="129"/>
      <c r="T152" s="129"/>
      <c r="U152" s="129"/>
    </row>
    <row r="153" spans="17:21" ht="12.75">
      <c r="Q153" s="129"/>
      <c r="R153" s="129"/>
      <c r="S153" s="129"/>
      <c r="T153" s="129"/>
      <c r="U153" s="129"/>
    </row>
    <row r="154" spans="17:21" ht="12.75">
      <c r="Q154" s="129"/>
      <c r="R154" s="129"/>
      <c r="S154" s="129"/>
      <c r="T154" s="129"/>
      <c r="U154" s="129"/>
    </row>
    <row r="155" spans="17:21" ht="12.75">
      <c r="Q155" s="129"/>
      <c r="R155" s="129"/>
      <c r="S155" s="129"/>
      <c r="T155" s="129"/>
      <c r="U155" s="129"/>
    </row>
    <row r="156" spans="17:21" ht="12.75">
      <c r="Q156" s="129"/>
      <c r="R156" s="129"/>
      <c r="S156" s="129"/>
      <c r="T156" s="129"/>
      <c r="U156" s="129"/>
    </row>
    <row r="157" spans="17:21" ht="12.75">
      <c r="Q157" s="129"/>
      <c r="R157" s="129"/>
      <c r="S157" s="129"/>
      <c r="T157" s="129"/>
      <c r="U157" s="129"/>
    </row>
    <row r="158" spans="17:21" ht="12.75">
      <c r="Q158" s="129"/>
      <c r="R158" s="129"/>
      <c r="S158" s="129"/>
      <c r="T158" s="129"/>
      <c r="U158" s="129"/>
    </row>
    <row r="159" spans="17:21" ht="12.75">
      <c r="Q159" s="129"/>
      <c r="R159" s="129"/>
      <c r="S159" s="129"/>
      <c r="T159" s="129"/>
      <c r="U159" s="129"/>
    </row>
    <row r="160" spans="17:21" ht="12.75">
      <c r="Q160" s="129"/>
      <c r="R160" s="129"/>
      <c r="S160" s="129"/>
      <c r="T160" s="129"/>
      <c r="U160" s="129"/>
    </row>
    <row r="161" spans="17:21" ht="12.75">
      <c r="Q161" s="129"/>
      <c r="R161" s="129"/>
      <c r="S161" s="129"/>
      <c r="T161" s="129"/>
      <c r="U161" s="129"/>
    </row>
    <row r="162" spans="17:21" ht="12.75">
      <c r="Q162" s="129"/>
      <c r="R162" s="129"/>
      <c r="S162" s="129"/>
      <c r="T162" s="129"/>
      <c r="U162" s="129"/>
    </row>
    <row r="163" spans="17:21" ht="12.75">
      <c r="Q163" s="129"/>
      <c r="R163" s="129"/>
      <c r="S163" s="129"/>
      <c r="T163" s="129"/>
      <c r="U163" s="129"/>
    </row>
    <row r="164" spans="17:21" ht="12.75">
      <c r="Q164" s="129"/>
      <c r="R164" s="129"/>
      <c r="S164" s="129"/>
      <c r="T164" s="129"/>
      <c r="U164" s="129"/>
    </row>
    <row r="165" spans="17:21" ht="12.75">
      <c r="Q165" s="129"/>
      <c r="R165" s="129"/>
      <c r="S165" s="129"/>
      <c r="T165" s="129"/>
      <c r="U165" s="129"/>
    </row>
    <row r="166" spans="17:21" ht="12.75">
      <c r="Q166" s="129"/>
      <c r="R166" s="129"/>
      <c r="S166" s="129"/>
      <c r="T166" s="129"/>
      <c r="U166" s="129"/>
    </row>
    <row r="167" spans="17:21" ht="12.75">
      <c r="Q167" s="129"/>
      <c r="R167" s="129"/>
      <c r="S167" s="129"/>
      <c r="T167" s="129"/>
      <c r="U167" s="129"/>
    </row>
    <row r="168" spans="17:21" ht="12.75">
      <c r="Q168" s="129"/>
      <c r="R168" s="129"/>
      <c r="S168" s="129"/>
      <c r="T168" s="129"/>
      <c r="U168" s="129"/>
    </row>
    <row r="169" spans="17:21" ht="12.75">
      <c r="Q169" s="129"/>
      <c r="R169" s="129"/>
      <c r="S169" s="129"/>
      <c r="T169" s="129"/>
      <c r="U169" s="129"/>
    </row>
    <row r="170" spans="17:21" ht="12.75">
      <c r="Q170" s="129"/>
      <c r="R170" s="129"/>
      <c r="S170" s="129"/>
      <c r="T170" s="129"/>
      <c r="U170" s="129"/>
    </row>
    <row r="171" spans="17:21" ht="12.75">
      <c r="Q171" s="129"/>
      <c r="R171" s="129"/>
      <c r="S171" s="129"/>
      <c r="T171" s="129"/>
      <c r="U171" s="129"/>
    </row>
    <row r="172" spans="17:21" ht="12.75">
      <c r="Q172" s="129"/>
      <c r="R172" s="129"/>
      <c r="S172" s="129"/>
      <c r="T172" s="129"/>
      <c r="U172" s="129"/>
    </row>
    <row r="173" spans="17:21" ht="12.75">
      <c r="Q173" s="129"/>
      <c r="R173" s="129"/>
      <c r="S173" s="129"/>
      <c r="T173" s="129"/>
      <c r="U173" s="129"/>
    </row>
    <row r="174" spans="17:21" ht="12.75">
      <c r="Q174" s="129"/>
      <c r="R174" s="129"/>
      <c r="S174" s="129"/>
      <c r="T174" s="129"/>
      <c r="U174" s="129"/>
    </row>
    <row r="175" spans="17:21" ht="12.75">
      <c r="Q175" s="129"/>
      <c r="R175" s="129"/>
      <c r="S175" s="129"/>
      <c r="T175" s="129"/>
      <c r="U175" s="129"/>
    </row>
    <row r="176" spans="17:21" ht="12.75">
      <c r="Q176" s="129"/>
      <c r="R176" s="129"/>
      <c r="S176" s="129"/>
      <c r="T176" s="129"/>
      <c r="U176" s="129"/>
    </row>
    <row r="177" spans="17:21" ht="12.75">
      <c r="Q177" s="129"/>
      <c r="R177" s="129"/>
      <c r="S177" s="129"/>
      <c r="T177" s="129"/>
      <c r="U177" s="129"/>
    </row>
    <row r="178" spans="17:21" ht="12.75">
      <c r="Q178" s="129"/>
      <c r="R178" s="129"/>
      <c r="S178" s="129"/>
      <c r="T178" s="129"/>
      <c r="U178" s="129"/>
    </row>
    <row r="179" spans="17:21" ht="12.75">
      <c r="Q179" s="129"/>
      <c r="R179" s="129"/>
      <c r="S179" s="129"/>
      <c r="T179" s="129"/>
      <c r="U179" s="129"/>
    </row>
    <row r="180" spans="17:21" ht="12.75">
      <c r="Q180" s="129"/>
      <c r="R180" s="129"/>
      <c r="S180" s="129"/>
      <c r="T180" s="129"/>
      <c r="U180" s="129"/>
    </row>
    <row r="181" spans="17:21" ht="12.75">
      <c r="Q181" s="129"/>
      <c r="R181" s="129"/>
      <c r="S181" s="129"/>
      <c r="T181" s="129"/>
      <c r="U181" s="129"/>
    </row>
    <row r="182" spans="17:21" ht="12.75">
      <c r="Q182" s="129"/>
      <c r="R182" s="129"/>
      <c r="S182" s="129"/>
      <c r="T182" s="129"/>
      <c r="U182" s="129"/>
    </row>
    <row r="183" spans="17:21" ht="12.75">
      <c r="Q183" s="129"/>
      <c r="R183" s="129"/>
      <c r="S183" s="129"/>
      <c r="T183" s="129"/>
      <c r="U183" s="129"/>
    </row>
    <row r="184" spans="17:21" ht="12.75">
      <c r="Q184" s="129"/>
      <c r="R184" s="129"/>
      <c r="S184" s="129"/>
      <c r="T184" s="129"/>
      <c r="U184" s="129"/>
    </row>
    <row r="185" spans="17:21" ht="12.75">
      <c r="Q185" s="129"/>
      <c r="R185" s="129"/>
      <c r="S185" s="129"/>
      <c r="T185" s="129"/>
      <c r="U185" s="129"/>
    </row>
    <row r="186" spans="17:21" ht="12.75">
      <c r="Q186" s="129"/>
      <c r="R186" s="129"/>
      <c r="S186" s="129"/>
      <c r="T186" s="129"/>
      <c r="U186" s="129"/>
    </row>
    <row r="187" spans="17:21" ht="12.75">
      <c r="Q187" s="129"/>
      <c r="R187" s="129"/>
      <c r="S187" s="129"/>
      <c r="T187" s="129"/>
      <c r="U187" s="129"/>
    </row>
    <row r="188" spans="17:21" ht="12.75">
      <c r="Q188" s="129"/>
      <c r="R188" s="129"/>
      <c r="S188" s="129"/>
      <c r="T188" s="129"/>
      <c r="U188" s="129"/>
    </row>
    <row r="189" spans="17:21" ht="12.75">
      <c r="Q189" s="129"/>
      <c r="R189" s="129"/>
      <c r="S189" s="129"/>
      <c r="T189" s="129"/>
      <c r="U189" s="129"/>
    </row>
    <row r="190" spans="17:21" ht="12.75">
      <c r="Q190" s="129"/>
      <c r="R190" s="129"/>
      <c r="S190" s="129"/>
      <c r="T190" s="129"/>
      <c r="U190" s="129"/>
    </row>
    <row r="191" spans="17:21" ht="12.75">
      <c r="Q191" s="129"/>
      <c r="R191" s="129"/>
      <c r="S191" s="129"/>
      <c r="T191" s="129"/>
      <c r="U191" s="129"/>
    </row>
    <row r="192" spans="17:21" ht="12.75">
      <c r="Q192" s="129"/>
      <c r="R192" s="129"/>
      <c r="S192" s="129"/>
      <c r="T192" s="129"/>
      <c r="U192" s="129"/>
    </row>
    <row r="193" spans="17:21" ht="12.75">
      <c r="Q193" s="129"/>
      <c r="R193" s="129"/>
      <c r="S193" s="129"/>
      <c r="T193" s="129"/>
      <c r="U193" s="129"/>
    </row>
    <row r="194" spans="17:21" ht="12.75">
      <c r="Q194" s="129"/>
      <c r="R194" s="129"/>
      <c r="S194" s="129"/>
      <c r="T194" s="129"/>
      <c r="U194" s="129"/>
    </row>
    <row r="195" spans="17:21" ht="12.75">
      <c r="Q195" s="129"/>
      <c r="R195" s="129"/>
      <c r="S195" s="129"/>
      <c r="T195" s="129"/>
      <c r="U195" s="129"/>
    </row>
    <row r="196" spans="17:21" ht="12.75">
      <c r="Q196" s="129"/>
      <c r="R196" s="129"/>
      <c r="S196" s="129"/>
      <c r="T196" s="129"/>
      <c r="U196" s="129"/>
    </row>
    <row r="197" spans="17:21" ht="12.75">
      <c r="Q197" s="129"/>
      <c r="R197" s="129"/>
      <c r="S197" s="129"/>
      <c r="T197" s="129"/>
      <c r="U197" s="129"/>
    </row>
    <row r="198" spans="17:21" ht="12.75">
      <c r="Q198" s="129"/>
      <c r="R198" s="129"/>
      <c r="S198" s="129"/>
      <c r="T198" s="129"/>
      <c r="U198" s="129"/>
    </row>
    <row r="199" spans="17:21" ht="12.75">
      <c r="Q199" s="129"/>
      <c r="R199" s="129"/>
      <c r="S199" s="129"/>
      <c r="T199" s="129"/>
      <c r="U199" s="129"/>
    </row>
    <row r="200" spans="17:21" ht="12.75">
      <c r="Q200" s="129"/>
      <c r="R200" s="129"/>
      <c r="S200" s="129"/>
      <c r="T200" s="129"/>
      <c r="U200" s="129"/>
    </row>
    <row r="201" spans="17:21" ht="12.75">
      <c r="Q201" s="129"/>
      <c r="R201" s="129"/>
      <c r="S201" s="129"/>
      <c r="T201" s="129"/>
      <c r="U201" s="129"/>
    </row>
    <row r="202" spans="17:21" ht="12.75">
      <c r="Q202" s="129"/>
      <c r="R202" s="129"/>
      <c r="S202" s="129"/>
      <c r="T202" s="129"/>
      <c r="U202" s="129"/>
    </row>
    <row r="203" spans="17:21" ht="12.75">
      <c r="Q203" s="129"/>
      <c r="R203" s="129"/>
      <c r="S203" s="129"/>
      <c r="T203" s="129"/>
      <c r="U203" s="129"/>
    </row>
    <row r="204" spans="17:21" ht="12.75">
      <c r="Q204" s="129"/>
      <c r="R204" s="129"/>
      <c r="S204" s="129"/>
      <c r="T204" s="129"/>
      <c r="U204" s="129"/>
    </row>
    <row r="205" spans="17:21" ht="12.75">
      <c r="Q205" s="129"/>
      <c r="R205" s="129"/>
      <c r="S205" s="129"/>
      <c r="T205" s="129"/>
      <c r="U205" s="129"/>
    </row>
    <row r="206" spans="17:21" ht="12.75">
      <c r="Q206" s="129"/>
      <c r="R206" s="129"/>
      <c r="S206" s="129"/>
      <c r="T206" s="129"/>
      <c r="U206" s="129"/>
    </row>
    <row r="210" spans="17:21" ht="12.75">
      <c r="Q210" s="129"/>
      <c r="R210" s="129"/>
      <c r="S210" s="129"/>
      <c r="T210" s="129"/>
      <c r="U210" s="129"/>
    </row>
    <row r="211" spans="17:21" ht="12.75">
      <c r="Q211" s="129"/>
      <c r="R211" s="129"/>
      <c r="S211" s="129"/>
      <c r="T211" s="129"/>
      <c r="U211" s="129"/>
    </row>
    <row r="212" spans="17:21" ht="12.75">
      <c r="Q212" s="129"/>
      <c r="R212" s="129"/>
      <c r="S212" s="129"/>
      <c r="T212" s="129"/>
      <c r="U212" s="129"/>
    </row>
    <row r="213" spans="17:21" ht="12.75">
      <c r="Q213" s="129"/>
      <c r="R213" s="129"/>
      <c r="S213" s="129"/>
      <c r="T213" s="129"/>
      <c r="U213" s="129"/>
    </row>
    <row r="214" spans="17:21" ht="12.75">
      <c r="Q214" s="129"/>
      <c r="R214" s="129"/>
      <c r="S214" s="129"/>
      <c r="T214" s="129"/>
      <c r="U214" s="129"/>
    </row>
    <row r="215" spans="17:21" ht="12.75">
      <c r="Q215" s="129"/>
      <c r="R215" s="129"/>
      <c r="S215" s="129"/>
      <c r="T215" s="129"/>
      <c r="U215" s="129"/>
    </row>
    <row r="216" spans="17:21" ht="12.75">
      <c r="Q216" s="129"/>
      <c r="R216" s="129"/>
      <c r="S216" s="129"/>
      <c r="T216" s="129"/>
      <c r="U216" s="129"/>
    </row>
    <row r="217" spans="17:21" ht="12.75">
      <c r="Q217" s="129"/>
      <c r="R217" s="129"/>
      <c r="S217" s="129"/>
      <c r="T217" s="129"/>
      <c r="U217" s="129"/>
    </row>
    <row r="218" spans="17:21" ht="12.75">
      <c r="Q218" s="129"/>
      <c r="R218" s="129"/>
      <c r="S218" s="129"/>
      <c r="T218" s="129"/>
      <c r="U218" s="129"/>
    </row>
    <row r="219" spans="17:21" ht="12.75">
      <c r="Q219" s="129"/>
      <c r="R219" s="129"/>
      <c r="S219" s="129"/>
      <c r="T219" s="129"/>
      <c r="U219" s="129"/>
    </row>
    <row r="220" spans="17:21" ht="12.75">
      <c r="Q220" s="129"/>
      <c r="R220" s="129"/>
      <c r="S220" s="129"/>
      <c r="T220" s="129"/>
      <c r="U220" s="129"/>
    </row>
    <row r="221" spans="17:21" ht="12.75">
      <c r="Q221" s="129"/>
      <c r="R221" s="129"/>
      <c r="S221" s="129"/>
      <c r="T221" s="129"/>
      <c r="U221" s="129"/>
    </row>
    <row r="222" spans="17:21" ht="12.75">
      <c r="Q222" s="129"/>
      <c r="R222" s="129"/>
      <c r="S222" s="129"/>
      <c r="T222" s="129"/>
      <c r="U222" s="129"/>
    </row>
    <row r="223" spans="17:21" ht="12.75">
      <c r="Q223" s="129"/>
      <c r="R223" s="129"/>
      <c r="S223" s="129"/>
      <c r="T223" s="129"/>
      <c r="U223" s="129"/>
    </row>
    <row r="224" spans="17:21" ht="12.75">
      <c r="Q224" s="129"/>
      <c r="R224" s="129"/>
      <c r="S224" s="129"/>
      <c r="T224" s="129"/>
      <c r="U224" s="129"/>
    </row>
    <row r="225" spans="17:21" ht="12.75">
      <c r="Q225" s="129"/>
      <c r="R225" s="129"/>
      <c r="S225" s="129"/>
      <c r="T225" s="129"/>
      <c r="U225" s="129"/>
    </row>
    <row r="226" spans="17:21" ht="12.75">
      <c r="Q226" s="129"/>
      <c r="R226" s="129"/>
      <c r="S226" s="129"/>
      <c r="T226" s="129"/>
      <c r="U226" s="129"/>
    </row>
    <row r="227" spans="17:21" ht="12.75">
      <c r="Q227" s="129"/>
      <c r="R227" s="129"/>
      <c r="S227" s="129"/>
      <c r="T227" s="129"/>
      <c r="U227" s="129"/>
    </row>
    <row r="228" spans="17:21" ht="12.75">
      <c r="Q228" s="129"/>
      <c r="R228" s="129"/>
      <c r="S228" s="129"/>
      <c r="T228" s="129"/>
      <c r="U228" s="129"/>
    </row>
    <row r="229" spans="17:21" ht="12.75">
      <c r="Q229" s="129"/>
      <c r="R229" s="129"/>
      <c r="S229" s="129"/>
      <c r="T229" s="129"/>
      <c r="U229" s="129"/>
    </row>
    <row r="230" spans="17:21" ht="12.75">
      <c r="Q230" s="129"/>
      <c r="R230" s="129"/>
      <c r="S230" s="129"/>
      <c r="T230" s="129"/>
      <c r="U230" s="129"/>
    </row>
    <row r="231" spans="17:21" ht="12.75">
      <c r="Q231" s="129"/>
      <c r="R231" s="129"/>
      <c r="S231" s="129"/>
      <c r="T231" s="129"/>
      <c r="U231" s="129"/>
    </row>
    <row r="232" spans="17:21" ht="12.75">
      <c r="Q232" s="129"/>
      <c r="R232" s="129"/>
      <c r="S232" s="129"/>
      <c r="T232" s="129"/>
      <c r="U232" s="129"/>
    </row>
    <row r="233" spans="17:21" ht="12.75">
      <c r="Q233" s="129"/>
      <c r="R233" s="129"/>
      <c r="S233" s="129"/>
      <c r="T233" s="129"/>
      <c r="U233" s="129"/>
    </row>
    <row r="234" spans="17:21" ht="12.75">
      <c r="Q234" s="129"/>
      <c r="R234" s="129"/>
      <c r="S234" s="129"/>
      <c r="T234" s="129"/>
      <c r="U234" s="129"/>
    </row>
    <row r="235" spans="17:21" ht="12.75">
      <c r="Q235" s="129"/>
      <c r="R235" s="129"/>
      <c r="S235" s="129"/>
      <c r="T235" s="129"/>
      <c r="U235" s="129"/>
    </row>
    <row r="236" spans="17:21" ht="12.75">
      <c r="Q236" s="129"/>
      <c r="R236" s="129"/>
      <c r="S236" s="129"/>
      <c r="T236" s="129"/>
      <c r="U236" s="129"/>
    </row>
    <row r="237" spans="17:21" ht="12.75">
      <c r="Q237" s="129"/>
      <c r="R237" s="129"/>
      <c r="S237" s="129"/>
      <c r="T237" s="129"/>
      <c r="U237" s="129"/>
    </row>
    <row r="238" spans="17:21" ht="12.75">
      <c r="Q238" s="129"/>
      <c r="R238" s="129"/>
      <c r="S238" s="129"/>
      <c r="T238" s="129"/>
      <c r="U238" s="129"/>
    </row>
    <row r="239" spans="17:21" ht="12.75">
      <c r="Q239" s="129"/>
      <c r="R239" s="129"/>
      <c r="S239" s="129"/>
      <c r="T239" s="129"/>
      <c r="U239" s="129"/>
    </row>
    <row r="240" spans="17:21" ht="12.75">
      <c r="Q240" s="129"/>
      <c r="R240" s="129"/>
      <c r="S240" s="129"/>
      <c r="T240" s="129"/>
      <c r="U240" s="129"/>
    </row>
    <row r="241" spans="17:21" ht="12.75">
      <c r="Q241" s="129"/>
      <c r="R241" s="129"/>
      <c r="S241" s="129"/>
      <c r="T241" s="129"/>
      <c r="U241" s="129"/>
    </row>
    <row r="242" spans="17:21" ht="12.75">
      <c r="Q242" s="129"/>
      <c r="R242" s="129"/>
      <c r="S242" s="129"/>
      <c r="T242" s="129"/>
      <c r="U242" s="129"/>
    </row>
    <row r="243" spans="17:21" ht="12.75">
      <c r="Q243" s="129"/>
      <c r="R243" s="129"/>
      <c r="S243" s="129"/>
      <c r="T243" s="129"/>
      <c r="U243" s="129"/>
    </row>
    <row r="244" spans="17:21" ht="12.75">
      <c r="Q244" s="129"/>
      <c r="R244" s="129"/>
      <c r="S244" s="129"/>
      <c r="T244" s="129"/>
      <c r="U244" s="129"/>
    </row>
    <row r="245" spans="17:21" ht="12.75">
      <c r="Q245" s="129"/>
      <c r="R245" s="129"/>
      <c r="S245" s="129"/>
      <c r="T245" s="129"/>
      <c r="U245" s="129"/>
    </row>
    <row r="246" spans="17:21" ht="12.75">
      <c r="Q246" s="129"/>
      <c r="R246" s="129"/>
      <c r="S246" s="129"/>
      <c r="T246" s="129"/>
      <c r="U246" s="129"/>
    </row>
    <row r="247" spans="17:21" ht="12.75">
      <c r="Q247" s="129"/>
      <c r="R247" s="129"/>
      <c r="S247" s="129"/>
      <c r="T247" s="129"/>
      <c r="U247" s="129"/>
    </row>
    <row r="248" spans="17:21" ht="12.75">
      <c r="Q248" s="129"/>
      <c r="R248" s="129"/>
      <c r="S248" s="129"/>
      <c r="T248" s="129"/>
      <c r="U248" s="129"/>
    </row>
    <row r="252" spans="17:21" ht="12.75">
      <c r="Q252" s="129"/>
      <c r="R252" s="129"/>
      <c r="S252" s="129"/>
      <c r="T252" s="129"/>
      <c r="U252" s="129"/>
    </row>
    <row r="253" spans="17:21" ht="12.75">
      <c r="Q253" s="129"/>
      <c r="R253" s="129"/>
      <c r="S253" s="129"/>
      <c r="T253" s="129"/>
      <c r="U253" s="129"/>
    </row>
    <row r="254" spans="17:21" ht="12.75">
      <c r="Q254" s="129"/>
      <c r="R254" s="129"/>
      <c r="S254" s="129"/>
      <c r="T254" s="129"/>
      <c r="U254" s="129"/>
    </row>
    <row r="255" spans="17:21" ht="12.75">
      <c r="Q255" s="129"/>
      <c r="R255" s="129"/>
      <c r="S255" s="129"/>
      <c r="T255" s="129"/>
      <c r="U255" s="129"/>
    </row>
    <row r="256" spans="17:21" ht="12.75">
      <c r="Q256" s="129"/>
      <c r="R256" s="129"/>
      <c r="S256" s="129"/>
      <c r="T256" s="129"/>
      <c r="U256" s="129"/>
    </row>
    <row r="257" spans="17:21" ht="12.75">
      <c r="Q257" s="129"/>
      <c r="R257" s="129"/>
      <c r="S257" s="129"/>
      <c r="T257" s="129"/>
      <c r="U257" s="129"/>
    </row>
    <row r="258" spans="17:21" ht="12.75">
      <c r="Q258" s="129"/>
      <c r="R258" s="129"/>
      <c r="S258" s="129"/>
      <c r="T258" s="129"/>
      <c r="U258" s="129"/>
    </row>
    <row r="259" spans="17:21" ht="12.75">
      <c r="Q259" s="129"/>
      <c r="R259" s="129"/>
      <c r="S259" s="129"/>
      <c r="T259" s="129"/>
      <c r="U259" s="129"/>
    </row>
    <row r="260" spans="17:21" ht="12.75">
      <c r="Q260" s="129"/>
      <c r="R260" s="129"/>
      <c r="S260" s="129"/>
      <c r="T260" s="129"/>
      <c r="U260" s="129"/>
    </row>
    <row r="261" spans="17:21" ht="12.75">
      <c r="Q261" s="129"/>
      <c r="R261" s="129"/>
      <c r="S261" s="129"/>
      <c r="T261" s="129"/>
      <c r="U261" s="129"/>
    </row>
    <row r="262" spans="17:21" ht="12.75">
      <c r="Q262" s="129"/>
      <c r="R262" s="129"/>
      <c r="S262" s="129"/>
      <c r="T262" s="129"/>
      <c r="U262" s="129"/>
    </row>
    <row r="263" spans="17:21" ht="12.75">
      <c r="Q263" s="129"/>
      <c r="R263" s="129"/>
      <c r="S263" s="129"/>
      <c r="T263" s="129"/>
      <c r="U263" s="129"/>
    </row>
    <row r="264" spans="17:21" ht="12.75">
      <c r="Q264" s="129"/>
      <c r="R264" s="129"/>
      <c r="S264" s="129"/>
      <c r="T264" s="129"/>
      <c r="U264" s="129"/>
    </row>
    <row r="265" spans="17:21" ht="12.75">
      <c r="Q265" s="129"/>
      <c r="R265" s="129"/>
      <c r="S265" s="129"/>
      <c r="T265" s="129"/>
      <c r="U265" s="129"/>
    </row>
    <row r="266" spans="17:21" ht="12.75">
      <c r="Q266" s="129"/>
      <c r="R266" s="129"/>
      <c r="S266" s="129"/>
      <c r="T266" s="129"/>
      <c r="U266" s="129"/>
    </row>
    <row r="267" spans="17:21" ht="12.75">
      <c r="Q267" s="129"/>
      <c r="R267" s="129"/>
      <c r="S267" s="129"/>
      <c r="T267" s="129"/>
      <c r="U267" s="129"/>
    </row>
    <row r="268" spans="17:21" ht="12.75">
      <c r="Q268" s="129"/>
      <c r="R268" s="129"/>
      <c r="S268" s="129"/>
      <c r="T268" s="129"/>
      <c r="U268" s="129"/>
    </row>
    <row r="269" spans="17:21" ht="12.75">
      <c r="Q269" s="129"/>
      <c r="R269" s="129"/>
      <c r="S269" s="129"/>
      <c r="T269" s="129"/>
      <c r="U269" s="129"/>
    </row>
    <row r="270" spans="17:21" ht="12.75">
      <c r="Q270" s="129"/>
      <c r="R270" s="129"/>
      <c r="S270" s="129"/>
      <c r="T270" s="129"/>
      <c r="U270" s="129"/>
    </row>
    <row r="271" spans="17:21" ht="12.75">
      <c r="Q271" s="129"/>
      <c r="R271" s="129"/>
      <c r="S271" s="129"/>
      <c r="T271" s="129"/>
      <c r="U271" s="129"/>
    </row>
    <row r="272" spans="17:21" ht="12.75">
      <c r="Q272" s="129"/>
      <c r="R272" s="129"/>
      <c r="S272" s="129"/>
      <c r="T272" s="129"/>
      <c r="U272" s="129"/>
    </row>
    <row r="273" spans="17:21" ht="12.75">
      <c r="Q273" s="129"/>
      <c r="R273" s="129"/>
      <c r="S273" s="129"/>
      <c r="T273" s="129"/>
      <c r="U273" s="129"/>
    </row>
    <row r="274" spans="17:21" ht="12.75">
      <c r="Q274" s="129"/>
      <c r="R274" s="129"/>
      <c r="S274" s="129"/>
      <c r="T274" s="129"/>
      <c r="U274" s="129"/>
    </row>
    <row r="275" spans="17:21" ht="12.75">
      <c r="Q275" s="129"/>
      <c r="R275" s="129"/>
      <c r="S275" s="129"/>
      <c r="T275" s="129"/>
      <c r="U275" s="129"/>
    </row>
    <row r="276" spans="17:21" ht="12.75">
      <c r="Q276" s="129"/>
      <c r="R276" s="129"/>
      <c r="S276" s="129"/>
      <c r="T276" s="129"/>
      <c r="U276" s="129"/>
    </row>
    <row r="277" spans="17:21" ht="12.75">
      <c r="Q277" s="129"/>
      <c r="R277" s="129"/>
      <c r="S277" s="129"/>
      <c r="T277" s="129"/>
      <c r="U277" s="129"/>
    </row>
    <row r="278" spans="17:21" ht="12.75">
      <c r="Q278" s="129"/>
      <c r="R278" s="129"/>
      <c r="S278" s="129"/>
      <c r="T278" s="129"/>
      <c r="U278" s="129"/>
    </row>
    <row r="279" spans="17:21" ht="12.75">
      <c r="Q279" s="129"/>
      <c r="R279" s="129"/>
      <c r="S279" s="129"/>
      <c r="T279" s="129"/>
      <c r="U279" s="129"/>
    </row>
    <row r="280" spans="17:21" ht="12.75">
      <c r="Q280" s="129"/>
      <c r="R280" s="129"/>
      <c r="S280" s="129"/>
      <c r="T280" s="129"/>
      <c r="U280" s="129"/>
    </row>
    <row r="281" spans="17:21" ht="12.75">
      <c r="Q281" s="129"/>
      <c r="R281" s="129"/>
      <c r="S281" s="129"/>
      <c r="T281" s="129"/>
      <c r="U281" s="129"/>
    </row>
    <row r="282" spans="17:21" ht="12.75">
      <c r="Q282" s="129"/>
      <c r="R282" s="129"/>
      <c r="S282" s="129"/>
      <c r="T282" s="129"/>
      <c r="U282" s="129"/>
    </row>
    <row r="283" spans="17:21" ht="12.75">
      <c r="Q283" s="129"/>
      <c r="R283" s="129"/>
      <c r="S283" s="129"/>
      <c r="T283" s="129"/>
      <c r="U283" s="129"/>
    </row>
    <row r="284" spans="17:21" ht="12.75">
      <c r="Q284" s="129"/>
      <c r="R284" s="129"/>
      <c r="S284" s="129"/>
      <c r="T284" s="129"/>
      <c r="U284" s="129"/>
    </row>
    <row r="285" spans="17:21" ht="12.75">
      <c r="Q285" s="129"/>
      <c r="R285" s="129"/>
      <c r="S285" s="129"/>
      <c r="T285" s="129"/>
      <c r="U285" s="129"/>
    </row>
    <row r="286" spans="17:21" ht="12.75">
      <c r="Q286" s="129"/>
      <c r="R286" s="129"/>
      <c r="S286" s="129"/>
      <c r="T286" s="129"/>
      <c r="U286" s="129"/>
    </row>
    <row r="287" spans="17:21" ht="12.75">
      <c r="Q287" s="129"/>
      <c r="R287" s="129"/>
      <c r="S287" s="129"/>
      <c r="T287" s="129"/>
      <c r="U287" s="129"/>
    </row>
    <row r="288" spans="17:21" ht="12.75">
      <c r="Q288" s="129"/>
      <c r="R288" s="129"/>
      <c r="S288" s="129"/>
      <c r="T288" s="129"/>
      <c r="U288" s="129"/>
    </row>
    <row r="289" spans="17:21" ht="12.75">
      <c r="Q289" s="129"/>
      <c r="R289" s="129"/>
      <c r="S289" s="129"/>
      <c r="T289" s="129"/>
      <c r="U289" s="129"/>
    </row>
    <row r="290" spans="17:21" ht="12.75">
      <c r="Q290" s="129"/>
      <c r="R290" s="129"/>
      <c r="S290" s="129"/>
      <c r="T290" s="129"/>
      <c r="U290" s="129"/>
    </row>
    <row r="291" spans="17:21" ht="12.75">
      <c r="Q291" s="129"/>
      <c r="R291" s="129"/>
      <c r="S291" s="129"/>
      <c r="T291" s="129"/>
      <c r="U291" s="129"/>
    </row>
    <row r="292" spans="17:21" ht="12.75">
      <c r="Q292" s="129"/>
      <c r="R292" s="129"/>
      <c r="S292" s="129"/>
      <c r="T292" s="129"/>
      <c r="U292" s="129"/>
    </row>
    <row r="293" spans="17:21" ht="12.75">
      <c r="Q293" s="129"/>
      <c r="R293" s="129"/>
      <c r="S293" s="129"/>
      <c r="T293" s="129"/>
      <c r="U293" s="129"/>
    </row>
    <row r="294" spans="17:21" ht="12.75">
      <c r="Q294" s="129"/>
      <c r="R294" s="129"/>
      <c r="S294" s="129"/>
      <c r="T294" s="129"/>
      <c r="U294" s="129"/>
    </row>
    <row r="295" spans="17:21" ht="12.75">
      <c r="Q295" s="129"/>
      <c r="R295" s="129"/>
      <c r="S295" s="129"/>
      <c r="T295" s="129"/>
      <c r="U295" s="129"/>
    </row>
    <row r="296" spans="17:21" ht="12.75">
      <c r="Q296" s="129"/>
      <c r="R296" s="129"/>
      <c r="S296" s="129"/>
      <c r="T296" s="129"/>
      <c r="U296" s="129"/>
    </row>
    <row r="297" spans="17:21" ht="12.75">
      <c r="Q297" s="129"/>
      <c r="R297" s="129"/>
      <c r="S297" s="129"/>
      <c r="T297" s="129"/>
      <c r="U297" s="129"/>
    </row>
    <row r="298" spans="17:21" ht="12.75">
      <c r="Q298" s="129"/>
      <c r="R298" s="129"/>
      <c r="S298" s="129"/>
      <c r="T298" s="129"/>
      <c r="U298" s="129"/>
    </row>
    <row r="299" spans="17:21" ht="12.75">
      <c r="Q299" s="129"/>
      <c r="R299" s="129"/>
      <c r="S299" s="129"/>
      <c r="T299" s="129"/>
      <c r="U299" s="129"/>
    </row>
    <row r="300" spans="17:21" ht="12.75">
      <c r="Q300" s="129"/>
      <c r="R300" s="129"/>
      <c r="S300" s="129"/>
      <c r="T300" s="129"/>
      <c r="U300" s="129"/>
    </row>
    <row r="301" spans="17:21" ht="12.75">
      <c r="Q301" s="129"/>
      <c r="R301" s="129"/>
      <c r="S301" s="129"/>
      <c r="T301" s="129"/>
      <c r="U301" s="129"/>
    </row>
    <row r="302" spans="17:21" ht="12.75">
      <c r="Q302" s="129"/>
      <c r="R302" s="129"/>
      <c r="S302" s="129"/>
      <c r="T302" s="129"/>
      <c r="U302" s="129"/>
    </row>
    <row r="324" spans="17:21" ht="12.75">
      <c r="Q324" s="129"/>
      <c r="R324" s="129"/>
      <c r="S324" s="129"/>
      <c r="T324" s="129"/>
      <c r="U324" s="129"/>
    </row>
    <row r="325" spans="17:21" ht="12.75">
      <c r="Q325" s="129"/>
      <c r="R325" s="129"/>
      <c r="S325" s="129"/>
      <c r="T325" s="129"/>
      <c r="U325" s="129"/>
    </row>
    <row r="326" spans="17:21" ht="12.75">
      <c r="Q326" s="129"/>
      <c r="R326" s="129"/>
      <c r="S326" s="129"/>
      <c r="T326" s="129"/>
      <c r="U326" s="129"/>
    </row>
    <row r="327" spans="17:21" ht="12.75">
      <c r="Q327" s="129"/>
      <c r="R327" s="129"/>
      <c r="S327" s="129"/>
      <c r="T327" s="129"/>
      <c r="U327" s="129"/>
    </row>
    <row r="328" spans="17:21" ht="12.75">
      <c r="Q328" s="129"/>
      <c r="R328" s="129"/>
      <c r="S328" s="129"/>
      <c r="T328" s="129"/>
      <c r="U328" s="129"/>
    </row>
    <row r="329" spans="17:21" ht="12.75">
      <c r="Q329" s="129"/>
      <c r="R329" s="129"/>
      <c r="S329" s="129"/>
      <c r="T329" s="129"/>
      <c r="U329" s="129"/>
    </row>
    <row r="330" spans="17:21" ht="12.75">
      <c r="Q330" s="129"/>
      <c r="R330" s="129"/>
      <c r="S330" s="129"/>
      <c r="T330" s="129"/>
      <c r="U330" s="129"/>
    </row>
    <row r="331" spans="17:21" ht="12.75">
      <c r="Q331" s="129"/>
      <c r="R331" s="129"/>
      <c r="S331" s="129"/>
      <c r="T331" s="129"/>
      <c r="U331" s="129"/>
    </row>
    <row r="332" spans="17:21" ht="12.75">
      <c r="Q332" s="129"/>
      <c r="R332" s="129"/>
      <c r="S332" s="129"/>
      <c r="T332" s="129"/>
      <c r="U332" s="129"/>
    </row>
    <row r="333" spans="17:21" ht="12.75">
      <c r="Q333" s="129"/>
      <c r="R333" s="129"/>
      <c r="S333" s="129"/>
      <c r="T333" s="129"/>
      <c r="U333" s="129"/>
    </row>
    <row r="334" spans="17:21" ht="12.75">
      <c r="Q334" s="129"/>
      <c r="R334" s="129"/>
      <c r="S334" s="129"/>
      <c r="T334" s="129"/>
      <c r="U334" s="129"/>
    </row>
    <row r="335" spans="17:21" ht="12.75">
      <c r="Q335" s="129"/>
      <c r="R335" s="129"/>
      <c r="S335" s="129"/>
      <c r="T335" s="129"/>
      <c r="U335" s="129"/>
    </row>
    <row r="336" spans="17:21" ht="12.75">
      <c r="Q336" s="129"/>
      <c r="R336" s="129"/>
      <c r="S336" s="129"/>
      <c r="T336" s="129"/>
      <c r="U336" s="129"/>
    </row>
    <row r="337" spans="17:21" ht="12.75">
      <c r="Q337" s="129"/>
      <c r="R337" s="129"/>
      <c r="S337" s="129"/>
      <c r="T337" s="129"/>
      <c r="U337" s="129"/>
    </row>
    <row r="338" spans="17:21" ht="12.75">
      <c r="Q338" s="129"/>
      <c r="R338" s="129"/>
      <c r="S338" s="129"/>
      <c r="T338" s="129"/>
      <c r="U338" s="129"/>
    </row>
    <row r="339" spans="17:21" ht="12.75">
      <c r="Q339" s="129"/>
      <c r="R339" s="129"/>
      <c r="S339" s="129"/>
      <c r="T339" s="129"/>
      <c r="U339" s="129"/>
    </row>
    <row r="340" spans="17:21" ht="12.75">
      <c r="Q340" s="129"/>
      <c r="R340" s="129"/>
      <c r="S340" s="129"/>
      <c r="T340" s="129"/>
      <c r="U340" s="129"/>
    </row>
    <row r="341" spans="17:21" ht="12.75">
      <c r="Q341" s="129"/>
      <c r="R341" s="129"/>
      <c r="S341" s="129"/>
      <c r="T341" s="129"/>
      <c r="U341" s="129"/>
    </row>
    <row r="345" spans="17:21" ht="12.75">
      <c r="Q345" s="129"/>
      <c r="R345" s="129"/>
      <c r="S345" s="129"/>
      <c r="T345" s="129"/>
      <c r="U345" s="129"/>
    </row>
    <row r="346" spans="17:21" ht="12.75">
      <c r="Q346" s="129"/>
      <c r="R346" s="129"/>
      <c r="S346" s="129"/>
      <c r="T346" s="129"/>
      <c r="U346" s="129"/>
    </row>
    <row r="347" spans="17:21" ht="12.75">
      <c r="Q347" s="129"/>
      <c r="R347" s="129"/>
      <c r="S347" s="129"/>
      <c r="T347" s="129"/>
      <c r="U347" s="129"/>
    </row>
    <row r="363" spans="17:21" ht="12.75">
      <c r="Q363" s="129"/>
      <c r="R363" s="129"/>
      <c r="S363" s="129"/>
      <c r="T363" s="129"/>
      <c r="U363" s="129"/>
    </row>
    <row r="364" spans="17:21" ht="12.75">
      <c r="Q364" s="129"/>
      <c r="R364" s="129"/>
      <c r="S364" s="129"/>
      <c r="T364" s="129"/>
      <c r="U364" s="129"/>
    </row>
    <row r="365" spans="17:21" ht="12.75">
      <c r="Q365" s="129"/>
      <c r="R365" s="129"/>
      <c r="S365" s="129"/>
      <c r="T365" s="129"/>
      <c r="U365" s="129"/>
    </row>
    <row r="366" spans="17:21" ht="12.75">
      <c r="Q366" s="129"/>
      <c r="R366" s="129"/>
      <c r="S366" s="129"/>
      <c r="T366" s="129"/>
      <c r="U366" s="129"/>
    </row>
    <row r="367" spans="17:21" ht="12.75">
      <c r="Q367" s="129"/>
      <c r="R367" s="129"/>
      <c r="S367" s="129"/>
      <c r="T367" s="129"/>
      <c r="U367" s="129"/>
    </row>
    <row r="368" spans="17:21" ht="12.75">
      <c r="Q368" s="129"/>
      <c r="R368" s="129"/>
      <c r="S368" s="129"/>
      <c r="T368" s="129"/>
      <c r="U368" s="129"/>
    </row>
    <row r="369" spans="17:21" ht="12.75">
      <c r="Q369" s="129"/>
      <c r="R369" s="129"/>
      <c r="S369" s="129"/>
      <c r="T369" s="129"/>
      <c r="U369" s="129"/>
    </row>
    <row r="370" spans="17:21" ht="12.75">
      <c r="Q370" s="129"/>
      <c r="R370" s="129"/>
      <c r="S370" s="129"/>
      <c r="T370" s="129"/>
      <c r="U370" s="129"/>
    </row>
    <row r="371" spans="17:21" ht="12.75">
      <c r="Q371" s="129"/>
      <c r="R371" s="129"/>
      <c r="S371" s="129"/>
      <c r="T371" s="129"/>
      <c r="U371" s="129"/>
    </row>
    <row r="372" spans="17:21" ht="12.75">
      <c r="Q372" s="129"/>
      <c r="R372" s="129"/>
      <c r="S372" s="129"/>
      <c r="T372" s="129"/>
      <c r="U372" s="129"/>
    </row>
    <row r="373" spans="17:21" ht="12.75">
      <c r="Q373" s="129"/>
      <c r="R373" s="129"/>
      <c r="S373" s="129"/>
      <c r="T373" s="129"/>
      <c r="U373" s="129"/>
    </row>
    <row r="374" spans="17:21" ht="12.75">
      <c r="Q374" s="129"/>
      <c r="R374" s="129"/>
      <c r="S374" s="129"/>
      <c r="T374" s="129"/>
      <c r="U374" s="129"/>
    </row>
    <row r="375" spans="17:21" ht="12.75">
      <c r="Q375" s="129"/>
      <c r="R375" s="129"/>
      <c r="S375" s="129"/>
      <c r="T375" s="129"/>
      <c r="U375" s="129"/>
    </row>
    <row r="376" spans="17:21" ht="12.75">
      <c r="Q376" s="129"/>
      <c r="R376" s="129"/>
      <c r="S376" s="129"/>
      <c r="T376" s="129"/>
      <c r="U376" s="129"/>
    </row>
    <row r="377" spans="17:21" ht="12.75">
      <c r="Q377" s="129"/>
      <c r="R377" s="129"/>
      <c r="S377" s="129"/>
      <c r="T377" s="129"/>
      <c r="U377" s="129"/>
    </row>
    <row r="381" spans="17:21" ht="12.75">
      <c r="Q381" s="129"/>
      <c r="R381" s="129"/>
      <c r="S381" s="129"/>
      <c r="T381" s="129"/>
      <c r="U381" s="129"/>
    </row>
    <row r="382" spans="17:21" ht="12.75">
      <c r="Q382" s="129"/>
      <c r="R382" s="129"/>
      <c r="S382" s="129"/>
      <c r="T382" s="129"/>
      <c r="U382" s="129"/>
    </row>
    <row r="383" spans="17:21" ht="12.75">
      <c r="Q383" s="129"/>
      <c r="R383" s="129"/>
      <c r="S383" s="129"/>
      <c r="T383" s="129"/>
      <c r="U383" s="129"/>
    </row>
    <row r="384" spans="17:21" ht="12.75">
      <c r="Q384" s="129"/>
      <c r="R384" s="129"/>
      <c r="S384" s="129"/>
      <c r="T384" s="129"/>
      <c r="U384" s="129"/>
    </row>
    <row r="385" spans="17:21" ht="12.75">
      <c r="Q385" s="129"/>
      <c r="R385" s="129"/>
      <c r="S385" s="129"/>
      <c r="T385" s="129"/>
      <c r="U385" s="129"/>
    </row>
    <row r="386" spans="17:21" ht="12.75">
      <c r="Q386" s="129"/>
      <c r="R386" s="129"/>
      <c r="S386" s="129"/>
      <c r="T386" s="129"/>
      <c r="U386" s="129"/>
    </row>
    <row r="387" spans="17:21" ht="12.75">
      <c r="Q387" s="129"/>
      <c r="R387" s="129"/>
      <c r="S387" s="129"/>
      <c r="T387" s="129"/>
      <c r="U387" s="129"/>
    </row>
    <row r="388" spans="17:21" ht="12.75">
      <c r="Q388" s="129"/>
      <c r="R388" s="129"/>
      <c r="S388" s="129"/>
      <c r="T388" s="129"/>
      <c r="U388" s="129"/>
    </row>
    <row r="389" spans="17:21" ht="12.75">
      <c r="Q389" s="129"/>
      <c r="R389" s="129"/>
      <c r="S389" s="129"/>
      <c r="T389" s="129"/>
      <c r="U389" s="129"/>
    </row>
    <row r="390" spans="17:21" ht="12.75">
      <c r="Q390" s="129"/>
      <c r="R390" s="129"/>
      <c r="S390" s="129"/>
      <c r="T390" s="129"/>
      <c r="U390" s="129"/>
    </row>
    <row r="391" spans="17:21" ht="12.75">
      <c r="Q391" s="129"/>
      <c r="R391" s="129"/>
      <c r="S391" s="129"/>
      <c r="T391" s="129"/>
      <c r="U391" s="129"/>
    </row>
    <row r="392" spans="17:21" ht="12.75">
      <c r="Q392" s="129"/>
      <c r="R392" s="129"/>
      <c r="S392" s="129"/>
      <c r="T392" s="129"/>
      <c r="U392" s="129"/>
    </row>
    <row r="393" spans="17:21" ht="12.75">
      <c r="Q393" s="129"/>
      <c r="R393" s="129"/>
      <c r="S393" s="129"/>
      <c r="T393" s="129"/>
      <c r="U393" s="129"/>
    </row>
    <row r="394" spans="17:21" ht="12.75">
      <c r="Q394" s="129"/>
      <c r="R394" s="129"/>
      <c r="S394" s="129"/>
      <c r="T394" s="129"/>
      <c r="U394" s="129"/>
    </row>
    <row r="395" spans="17:21" ht="12.75">
      <c r="Q395" s="129"/>
      <c r="R395" s="129"/>
      <c r="S395" s="129"/>
      <c r="T395" s="129"/>
      <c r="U395" s="129"/>
    </row>
    <row r="396" spans="17:21" ht="12.75">
      <c r="Q396" s="129"/>
      <c r="R396" s="129"/>
      <c r="S396" s="129"/>
      <c r="T396" s="129"/>
      <c r="U396" s="129"/>
    </row>
    <row r="397" spans="17:21" ht="12.75">
      <c r="Q397" s="129"/>
      <c r="R397" s="129"/>
      <c r="S397" s="129"/>
      <c r="T397" s="129"/>
      <c r="U397" s="129"/>
    </row>
    <row r="398" spans="17:21" ht="12.75">
      <c r="Q398" s="129"/>
      <c r="R398" s="129"/>
      <c r="S398" s="129"/>
      <c r="T398" s="129"/>
      <c r="U398" s="129"/>
    </row>
    <row r="399" spans="17:21" ht="12.75">
      <c r="Q399" s="129"/>
      <c r="R399" s="129"/>
      <c r="S399" s="129"/>
      <c r="T399" s="129"/>
      <c r="U399" s="129"/>
    </row>
    <row r="400" spans="17:21" ht="12.75">
      <c r="Q400" s="129"/>
      <c r="R400" s="129"/>
      <c r="S400" s="129"/>
      <c r="T400" s="129"/>
      <c r="U400" s="129"/>
    </row>
    <row r="401" spans="17:21" ht="12.75">
      <c r="Q401" s="129"/>
      <c r="R401" s="129"/>
      <c r="S401" s="129"/>
      <c r="T401" s="129"/>
      <c r="U401" s="129"/>
    </row>
    <row r="402" spans="17:21" ht="12.75">
      <c r="Q402" s="129"/>
      <c r="R402" s="129"/>
      <c r="S402" s="129"/>
      <c r="T402" s="129"/>
      <c r="U402" s="129"/>
    </row>
    <row r="403" spans="17:21" ht="12.75">
      <c r="Q403" s="129"/>
      <c r="R403" s="129"/>
      <c r="S403" s="129"/>
      <c r="T403" s="129"/>
      <c r="U403" s="129"/>
    </row>
    <row r="404" spans="17:21" ht="12.75">
      <c r="Q404" s="129"/>
      <c r="R404" s="129"/>
      <c r="S404" s="129"/>
      <c r="T404" s="129"/>
      <c r="U404" s="129"/>
    </row>
    <row r="405" spans="17:21" ht="12.75">
      <c r="Q405" s="129"/>
      <c r="R405" s="129"/>
      <c r="S405" s="129"/>
      <c r="T405" s="129"/>
      <c r="U405" s="129"/>
    </row>
    <row r="406" spans="17:21" ht="12.75">
      <c r="Q406" s="129"/>
      <c r="R406" s="129"/>
      <c r="S406" s="129"/>
      <c r="T406" s="129"/>
      <c r="U406" s="129"/>
    </row>
    <row r="407" spans="17:21" ht="12.75">
      <c r="Q407" s="129"/>
      <c r="R407" s="129"/>
      <c r="S407" s="129"/>
      <c r="T407" s="129"/>
      <c r="U407" s="129"/>
    </row>
    <row r="408" spans="17:21" ht="12.75">
      <c r="Q408" s="129"/>
      <c r="R408" s="129"/>
      <c r="S408" s="129"/>
      <c r="T408" s="129"/>
      <c r="U408" s="129"/>
    </row>
    <row r="409" spans="17:21" ht="12.75">
      <c r="Q409" s="129"/>
      <c r="R409" s="129"/>
      <c r="S409" s="129"/>
      <c r="T409" s="129"/>
      <c r="U409" s="129"/>
    </row>
    <row r="410" spans="17:21" ht="12.75">
      <c r="Q410" s="129"/>
      <c r="R410" s="129"/>
      <c r="S410" s="129"/>
      <c r="T410" s="129"/>
      <c r="U410" s="129"/>
    </row>
    <row r="411" spans="17:21" ht="12.75">
      <c r="Q411" s="129"/>
      <c r="R411" s="129"/>
      <c r="S411" s="129"/>
      <c r="T411" s="129"/>
      <c r="U411" s="129"/>
    </row>
    <row r="412" spans="17:21" ht="12.75">
      <c r="Q412" s="129"/>
      <c r="R412" s="129"/>
      <c r="S412" s="129"/>
      <c r="T412" s="129"/>
      <c r="U412" s="129"/>
    </row>
    <row r="413" spans="17:21" ht="12.75">
      <c r="Q413" s="129"/>
      <c r="R413" s="129"/>
      <c r="S413" s="129"/>
      <c r="T413" s="129"/>
      <c r="U413" s="129"/>
    </row>
    <row r="414" spans="17:21" ht="12.75">
      <c r="Q414" s="129"/>
      <c r="R414" s="129"/>
      <c r="S414" s="129"/>
      <c r="T414" s="129"/>
      <c r="U414" s="129"/>
    </row>
    <row r="415" spans="17:21" ht="12.75">
      <c r="Q415" s="129"/>
      <c r="R415" s="129"/>
      <c r="S415" s="129"/>
      <c r="T415" s="129"/>
      <c r="U415" s="129"/>
    </row>
    <row r="416" spans="17:21" ht="12.75">
      <c r="Q416" s="129"/>
      <c r="R416" s="129"/>
      <c r="S416" s="129"/>
      <c r="T416" s="129"/>
      <c r="U416" s="129"/>
    </row>
    <row r="417" spans="17:21" ht="12.75">
      <c r="Q417" s="129"/>
      <c r="R417" s="129"/>
      <c r="S417" s="129"/>
      <c r="T417" s="129"/>
      <c r="U417" s="129"/>
    </row>
    <row r="418" spans="17:21" ht="12.75">
      <c r="Q418" s="129"/>
      <c r="R418" s="129"/>
      <c r="S418" s="129"/>
      <c r="T418" s="129"/>
      <c r="U418" s="129"/>
    </row>
    <row r="419" spans="17:21" ht="12.75">
      <c r="Q419" s="129"/>
      <c r="R419" s="129"/>
      <c r="S419" s="129"/>
      <c r="T419" s="129"/>
      <c r="U419" s="129"/>
    </row>
    <row r="420" spans="17:21" ht="12.75">
      <c r="Q420" s="129"/>
      <c r="R420" s="129"/>
      <c r="S420" s="129"/>
      <c r="T420" s="129"/>
      <c r="U420" s="129"/>
    </row>
    <row r="421" spans="17:21" ht="12.75">
      <c r="Q421" s="129"/>
      <c r="R421" s="129"/>
      <c r="S421" s="129"/>
      <c r="T421" s="129"/>
      <c r="U421" s="129"/>
    </row>
    <row r="422" spans="17:21" ht="12.75">
      <c r="Q422" s="129"/>
      <c r="R422" s="129"/>
      <c r="S422" s="129"/>
      <c r="T422" s="129"/>
      <c r="U422" s="129"/>
    </row>
    <row r="423" spans="17:21" ht="12.75">
      <c r="Q423" s="129"/>
      <c r="R423" s="129"/>
      <c r="S423" s="129"/>
      <c r="T423" s="129"/>
      <c r="U423" s="129"/>
    </row>
    <row r="424" spans="17:21" ht="12.75">
      <c r="Q424" s="129"/>
      <c r="R424" s="129"/>
      <c r="S424" s="129"/>
      <c r="T424" s="129"/>
      <c r="U424" s="129"/>
    </row>
    <row r="425" spans="17:21" ht="12.75">
      <c r="Q425" s="129"/>
      <c r="R425" s="129"/>
      <c r="S425" s="129"/>
      <c r="T425" s="129"/>
      <c r="U425" s="129"/>
    </row>
    <row r="426" spans="17:21" ht="12.75">
      <c r="Q426" s="129"/>
      <c r="R426" s="129"/>
      <c r="S426" s="129"/>
      <c r="T426" s="129"/>
      <c r="U426" s="129"/>
    </row>
    <row r="427" spans="17:21" ht="12.75">
      <c r="Q427" s="129"/>
      <c r="R427" s="129"/>
      <c r="S427" s="129"/>
      <c r="T427" s="129"/>
      <c r="U427" s="129"/>
    </row>
    <row r="428" spans="17:21" ht="12.75">
      <c r="Q428" s="129"/>
      <c r="R428" s="129"/>
      <c r="S428" s="129"/>
      <c r="T428" s="129"/>
      <c r="U428" s="129"/>
    </row>
    <row r="429" spans="17:21" ht="12.75">
      <c r="Q429" s="129"/>
      <c r="R429" s="129"/>
      <c r="S429" s="129"/>
      <c r="T429" s="129"/>
      <c r="U429" s="129"/>
    </row>
    <row r="430" spans="17:21" ht="12.75">
      <c r="Q430" s="129"/>
      <c r="R430" s="129"/>
      <c r="S430" s="129"/>
      <c r="T430" s="129"/>
      <c r="U430" s="129"/>
    </row>
    <row r="431" spans="17:21" ht="12.75">
      <c r="Q431" s="129"/>
      <c r="R431" s="129"/>
      <c r="S431" s="129"/>
      <c r="T431" s="129"/>
      <c r="U431" s="129"/>
    </row>
    <row r="432" spans="17:21" ht="12.75">
      <c r="Q432" s="129"/>
      <c r="R432" s="129"/>
      <c r="S432" s="129"/>
      <c r="T432" s="129"/>
      <c r="U432" s="129"/>
    </row>
    <row r="433" spans="17:21" ht="12.75">
      <c r="Q433" s="129"/>
      <c r="R433" s="129"/>
      <c r="S433" s="129"/>
      <c r="T433" s="129"/>
      <c r="U433" s="129"/>
    </row>
    <row r="434" spans="17:21" ht="12.75">
      <c r="Q434" s="129"/>
      <c r="R434" s="129"/>
      <c r="S434" s="129"/>
      <c r="T434" s="129"/>
      <c r="U434" s="129"/>
    </row>
    <row r="435" spans="17:21" ht="12.75">
      <c r="Q435" s="129"/>
      <c r="R435" s="129"/>
      <c r="S435" s="129"/>
      <c r="T435" s="129"/>
      <c r="U435" s="129"/>
    </row>
    <row r="436" spans="17:21" ht="12.75">
      <c r="Q436" s="129"/>
      <c r="R436" s="129"/>
      <c r="S436" s="129"/>
      <c r="T436" s="129"/>
      <c r="U436" s="129"/>
    </row>
    <row r="437" spans="17:21" ht="12.75">
      <c r="Q437" s="129"/>
      <c r="R437" s="129"/>
      <c r="S437" s="129"/>
      <c r="T437" s="129"/>
      <c r="U437" s="129"/>
    </row>
    <row r="438" spans="17:21" ht="12.75">
      <c r="Q438" s="129"/>
      <c r="R438" s="129"/>
      <c r="S438" s="129"/>
      <c r="T438" s="129"/>
      <c r="U438" s="129"/>
    </row>
    <row r="439" spans="17:21" ht="12.75">
      <c r="Q439" s="129"/>
      <c r="R439" s="129"/>
      <c r="S439" s="129"/>
      <c r="T439" s="129"/>
      <c r="U439" s="129"/>
    </row>
    <row r="440" spans="17:21" ht="12.75">
      <c r="Q440" s="129"/>
      <c r="R440" s="129"/>
      <c r="S440" s="129"/>
      <c r="T440" s="129"/>
      <c r="U440" s="129"/>
    </row>
    <row r="441" spans="17:21" ht="12.75">
      <c r="Q441" s="129"/>
      <c r="R441" s="129"/>
      <c r="S441" s="129"/>
      <c r="T441" s="129"/>
      <c r="U441" s="129"/>
    </row>
    <row r="442" spans="17:21" ht="12.75">
      <c r="Q442" s="129"/>
      <c r="R442" s="129"/>
      <c r="S442" s="129"/>
      <c r="T442" s="129"/>
      <c r="U442" s="129"/>
    </row>
    <row r="443" spans="17:21" ht="12.75">
      <c r="Q443" s="129"/>
      <c r="R443" s="129"/>
      <c r="S443" s="129"/>
      <c r="T443" s="129"/>
      <c r="U443" s="129"/>
    </row>
    <row r="444" spans="17:21" ht="12.75">
      <c r="Q444" s="129"/>
      <c r="R444" s="129"/>
      <c r="S444" s="129"/>
      <c r="T444" s="129"/>
      <c r="U444" s="129"/>
    </row>
    <row r="445" spans="17:21" ht="12.75">
      <c r="Q445" s="129"/>
      <c r="R445" s="129"/>
      <c r="S445" s="129"/>
      <c r="T445" s="129"/>
      <c r="U445" s="129"/>
    </row>
    <row r="446" spans="17:21" ht="12.75">
      <c r="Q446" s="129"/>
      <c r="R446" s="129"/>
      <c r="S446" s="129"/>
      <c r="T446" s="129"/>
      <c r="U446" s="129"/>
    </row>
    <row r="447" spans="17:21" ht="12.75">
      <c r="Q447" s="129"/>
      <c r="R447" s="129"/>
      <c r="S447" s="129"/>
      <c r="T447" s="129"/>
      <c r="U447" s="129"/>
    </row>
    <row r="448" spans="17:21" ht="12.75">
      <c r="Q448" s="129"/>
      <c r="R448" s="129"/>
      <c r="S448" s="129"/>
      <c r="T448" s="129"/>
      <c r="U448" s="129"/>
    </row>
    <row r="449" spans="17:21" ht="12.75">
      <c r="Q449" s="129"/>
      <c r="R449" s="129"/>
      <c r="S449" s="129"/>
      <c r="T449" s="129"/>
      <c r="U449" s="129"/>
    </row>
    <row r="450" spans="17:21" ht="12.75">
      <c r="Q450" s="129"/>
      <c r="R450" s="129"/>
      <c r="S450" s="129"/>
      <c r="T450" s="129"/>
      <c r="U450" s="129"/>
    </row>
    <row r="451" spans="17:21" ht="12.75">
      <c r="Q451" s="129"/>
      <c r="R451" s="129"/>
      <c r="S451" s="129"/>
      <c r="T451" s="129"/>
      <c r="U451" s="129"/>
    </row>
    <row r="452" spans="17:21" ht="12.75">
      <c r="Q452" s="129"/>
      <c r="R452" s="129"/>
      <c r="S452" s="129"/>
      <c r="T452" s="129"/>
      <c r="U452" s="129"/>
    </row>
    <row r="453" spans="17:21" ht="12.75">
      <c r="Q453" s="129"/>
      <c r="R453" s="129"/>
      <c r="S453" s="129"/>
      <c r="T453" s="129"/>
      <c r="U453" s="129"/>
    </row>
    <row r="454" spans="17:21" ht="12.75">
      <c r="Q454" s="129"/>
      <c r="R454" s="129"/>
      <c r="S454" s="129"/>
      <c r="T454" s="129"/>
      <c r="U454" s="129"/>
    </row>
    <row r="455" spans="17:21" ht="12.75">
      <c r="Q455" s="129"/>
      <c r="R455" s="129"/>
      <c r="S455" s="129"/>
      <c r="T455" s="129"/>
      <c r="U455" s="129"/>
    </row>
    <row r="456" spans="17:21" ht="12.75">
      <c r="Q456" s="129"/>
      <c r="R456" s="129"/>
      <c r="S456" s="129"/>
      <c r="T456" s="129"/>
      <c r="U456" s="129"/>
    </row>
    <row r="457" spans="17:21" ht="12.75">
      <c r="Q457" s="129"/>
      <c r="R457" s="129"/>
      <c r="S457" s="129"/>
      <c r="T457" s="129"/>
      <c r="U457" s="129"/>
    </row>
    <row r="458" spans="17:21" ht="12.75">
      <c r="Q458" s="129"/>
      <c r="R458" s="129"/>
      <c r="S458" s="129"/>
      <c r="T458" s="129"/>
      <c r="U458" s="129"/>
    </row>
    <row r="459" spans="17:21" ht="12.75">
      <c r="Q459" s="129"/>
      <c r="R459" s="129"/>
      <c r="S459" s="129"/>
      <c r="T459" s="129"/>
      <c r="U459" s="129"/>
    </row>
    <row r="460" spans="17:21" ht="12.75">
      <c r="Q460" s="129"/>
      <c r="R460" s="129"/>
      <c r="S460" s="129"/>
      <c r="T460" s="129"/>
      <c r="U460" s="129"/>
    </row>
    <row r="461" spans="17:21" ht="12.75">
      <c r="Q461" s="129"/>
      <c r="R461" s="129"/>
      <c r="S461" s="129"/>
      <c r="T461" s="129"/>
      <c r="U461" s="129"/>
    </row>
    <row r="462" spans="17:21" ht="12.75">
      <c r="Q462" s="129"/>
      <c r="R462" s="129"/>
      <c r="S462" s="129"/>
      <c r="T462" s="129"/>
      <c r="U462" s="129"/>
    </row>
    <row r="463" spans="17:21" ht="12.75">
      <c r="Q463" s="129"/>
      <c r="R463" s="129"/>
      <c r="S463" s="129"/>
      <c r="T463" s="129"/>
      <c r="U463" s="129"/>
    </row>
    <row r="464" spans="17:21" ht="12.75">
      <c r="Q464" s="129"/>
      <c r="R464" s="129"/>
      <c r="S464" s="129"/>
      <c r="T464" s="129"/>
      <c r="U464" s="129"/>
    </row>
    <row r="465" spans="17:21" ht="12.75">
      <c r="Q465" s="129"/>
      <c r="R465" s="129"/>
      <c r="S465" s="129"/>
      <c r="T465" s="129"/>
      <c r="U465" s="129"/>
    </row>
    <row r="466" spans="17:21" ht="12.75">
      <c r="Q466" s="129"/>
      <c r="R466" s="129"/>
      <c r="S466" s="129"/>
      <c r="T466" s="129"/>
      <c r="U466" s="129"/>
    </row>
    <row r="467" spans="17:21" ht="12.75">
      <c r="Q467" s="129"/>
      <c r="R467" s="129"/>
      <c r="S467" s="129"/>
      <c r="T467" s="129"/>
      <c r="U467" s="129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30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>G9+K9</f>
        <v>9</v>
      </c>
      <c r="D9" s="96">
        <f aca="true" t="shared" si="0" ref="D9:D28">SUM(C9/$C$29*100)</f>
        <v>0.3867640739149119</v>
      </c>
      <c r="E9" s="96">
        <f aca="true" t="shared" si="1" ref="E9:E29">SUM(C9/$C$30*100000)</f>
        <v>5.674867901686066</v>
      </c>
      <c r="F9" s="97">
        <v>11</v>
      </c>
      <c r="G9" s="95">
        <v>2</v>
      </c>
      <c r="H9" s="96">
        <f aca="true" t="shared" si="2" ref="H9:H28">SUM(G9/$G$29*100)</f>
        <v>0.1737619461337967</v>
      </c>
      <c r="I9" s="96">
        <f aca="true" t="shared" si="3" ref="I9:I29">SUM(G9/$G$30*100000)</f>
        <v>2.586050841759549</v>
      </c>
      <c r="J9" s="97">
        <v>13</v>
      </c>
      <c r="K9" s="95">
        <v>7</v>
      </c>
      <c r="L9" s="96">
        <f aca="true" t="shared" si="4" ref="L9:L28">SUM(K9/K$29*100)</f>
        <v>0.5952380952380952</v>
      </c>
      <c r="M9" s="96">
        <f aca="true" t="shared" si="5" ref="M9:M28">SUM(K9/K$30*100000)</f>
        <v>8.61474844934528</v>
      </c>
      <c r="N9" s="97">
        <v>11</v>
      </c>
    </row>
    <row r="10" spans="1:14" ht="25.5">
      <c r="A10" s="79" t="s">
        <v>5</v>
      </c>
      <c r="B10" s="64" t="s">
        <v>135</v>
      </c>
      <c r="C10" s="95">
        <f>G10+K10</f>
        <v>537</v>
      </c>
      <c r="D10" s="96">
        <f t="shared" si="0"/>
        <v>23.076923076923077</v>
      </c>
      <c r="E10" s="96">
        <f t="shared" si="1"/>
        <v>338.6004514672686</v>
      </c>
      <c r="F10" s="97">
        <v>2</v>
      </c>
      <c r="G10" s="95">
        <v>310</v>
      </c>
      <c r="H10" s="96">
        <f t="shared" si="2"/>
        <v>26.93310165073849</v>
      </c>
      <c r="I10" s="96">
        <f t="shared" si="3"/>
        <v>400.83788047273015</v>
      </c>
      <c r="J10" s="97">
        <v>2</v>
      </c>
      <c r="K10" s="95">
        <v>227</v>
      </c>
      <c r="L10" s="96">
        <f t="shared" si="4"/>
        <v>19.302721088435373</v>
      </c>
      <c r="M10" s="96">
        <f t="shared" si="5"/>
        <v>279.36398542876833</v>
      </c>
      <c r="N10" s="97">
        <v>2</v>
      </c>
    </row>
    <row r="11" spans="1:14" ht="25.5">
      <c r="A11" s="79" t="s">
        <v>6</v>
      </c>
      <c r="B11" s="64" t="s">
        <v>136</v>
      </c>
      <c r="C11" s="95">
        <v>0</v>
      </c>
      <c r="D11" s="96">
        <f t="shared" si="0"/>
        <v>0</v>
      </c>
      <c r="E11" s="96">
        <f t="shared" si="1"/>
        <v>0</v>
      </c>
      <c r="F11" s="97"/>
      <c r="G11" s="95">
        <v>0</v>
      </c>
      <c r="H11" s="96">
        <f t="shared" si="2"/>
        <v>0</v>
      </c>
      <c r="I11" s="96">
        <f t="shared" si="3"/>
        <v>0</v>
      </c>
      <c r="J11" s="97"/>
      <c r="K11" s="95">
        <v>0</v>
      </c>
      <c r="L11" s="96">
        <f t="shared" si="4"/>
        <v>0</v>
      </c>
      <c r="M11" s="96">
        <f t="shared" si="5"/>
        <v>0</v>
      </c>
      <c r="N11" s="97"/>
    </row>
    <row r="12" spans="1:14" ht="25.5">
      <c r="A12" s="79" t="s">
        <v>7</v>
      </c>
      <c r="B12" s="64" t="s">
        <v>137</v>
      </c>
      <c r="C12" s="95">
        <f>G12+K12</f>
        <v>152</v>
      </c>
      <c r="D12" s="96">
        <f t="shared" si="0"/>
        <v>6.532015470562956</v>
      </c>
      <c r="E12" s="96">
        <f t="shared" si="1"/>
        <v>95.84221345069801</v>
      </c>
      <c r="F12" s="97">
        <v>3</v>
      </c>
      <c r="G12" s="95">
        <v>74</v>
      </c>
      <c r="H12" s="96">
        <f t="shared" si="2"/>
        <v>6.429192006950478</v>
      </c>
      <c r="I12" s="96">
        <f t="shared" si="3"/>
        <v>95.68388114510331</v>
      </c>
      <c r="J12" s="97">
        <v>5</v>
      </c>
      <c r="K12" s="95">
        <v>78</v>
      </c>
      <c r="L12" s="96">
        <f t="shared" si="4"/>
        <v>6.63265306122449</v>
      </c>
      <c r="M12" s="96">
        <f t="shared" si="5"/>
        <v>95.99291129270455</v>
      </c>
      <c r="N12" s="97">
        <v>3</v>
      </c>
    </row>
    <row r="13" spans="1:14" ht="25.5">
      <c r="A13" s="79" t="s">
        <v>8</v>
      </c>
      <c r="B13" s="64" t="s">
        <v>138</v>
      </c>
      <c r="C13" s="95">
        <f>G13+K13</f>
        <v>61</v>
      </c>
      <c r="D13" s="96">
        <f t="shared" si="0"/>
        <v>2.621400945423292</v>
      </c>
      <c r="E13" s="96">
        <f t="shared" si="1"/>
        <v>38.46299355587223</v>
      </c>
      <c r="F13" s="97">
        <v>8</v>
      </c>
      <c r="G13" s="95">
        <v>30</v>
      </c>
      <c r="H13" s="96">
        <f t="shared" si="2"/>
        <v>2.6064291920069502</v>
      </c>
      <c r="I13" s="96">
        <f t="shared" si="3"/>
        <v>38.79076262639324</v>
      </c>
      <c r="J13" s="97">
        <v>8</v>
      </c>
      <c r="K13" s="95">
        <v>31</v>
      </c>
      <c r="L13" s="96">
        <f t="shared" si="4"/>
        <v>2.6360544217687076</v>
      </c>
      <c r="M13" s="96">
        <f t="shared" si="5"/>
        <v>38.15102884710052</v>
      </c>
      <c r="N13" s="97">
        <v>9</v>
      </c>
    </row>
    <row r="14" spans="1:14" ht="25.5">
      <c r="A14" s="79" t="s">
        <v>9</v>
      </c>
      <c r="B14" s="64" t="s">
        <v>139</v>
      </c>
      <c r="C14" s="95">
        <f>G14+K14</f>
        <v>37</v>
      </c>
      <c r="D14" s="96">
        <f t="shared" si="0"/>
        <v>1.5900300816501935</v>
      </c>
      <c r="E14" s="96">
        <f t="shared" si="1"/>
        <v>23.330012484709385</v>
      </c>
      <c r="F14" s="97">
        <v>10</v>
      </c>
      <c r="G14" s="95">
        <v>16</v>
      </c>
      <c r="H14" s="96">
        <f t="shared" si="2"/>
        <v>1.3900955690703736</v>
      </c>
      <c r="I14" s="96">
        <f t="shared" si="3"/>
        <v>20.68840673407639</v>
      </c>
      <c r="J14" s="97">
        <v>9</v>
      </c>
      <c r="K14" s="95">
        <v>21</v>
      </c>
      <c r="L14" s="96">
        <f t="shared" si="4"/>
        <v>1.7857142857142856</v>
      </c>
      <c r="M14" s="96">
        <f t="shared" si="5"/>
        <v>25.844245348035837</v>
      </c>
      <c r="N14" s="97">
        <v>10</v>
      </c>
    </row>
    <row r="15" spans="1:14" ht="25.5">
      <c r="A15" s="79" t="s">
        <v>26</v>
      </c>
      <c r="B15" s="64" t="s">
        <v>140</v>
      </c>
      <c r="C15" s="95">
        <v>0</v>
      </c>
      <c r="D15" s="96">
        <f t="shared" si="0"/>
        <v>0</v>
      </c>
      <c r="E15" s="96">
        <f t="shared" si="1"/>
        <v>0</v>
      </c>
      <c r="F15" s="97"/>
      <c r="G15" s="95">
        <v>0</v>
      </c>
      <c r="H15" s="96">
        <f t="shared" si="2"/>
        <v>0</v>
      </c>
      <c r="I15" s="96">
        <f t="shared" si="3"/>
        <v>0</v>
      </c>
      <c r="J15" s="97"/>
      <c r="K15" s="95">
        <v>0</v>
      </c>
      <c r="L15" s="96">
        <f t="shared" si="4"/>
        <v>0</v>
      </c>
      <c r="M15" s="96">
        <f t="shared" si="5"/>
        <v>0</v>
      </c>
      <c r="N15" s="97"/>
    </row>
    <row r="16" spans="1:14" ht="25.5">
      <c r="A16" s="79" t="s">
        <v>10</v>
      </c>
      <c r="B16" s="64" t="s">
        <v>141</v>
      </c>
      <c r="C16" s="95">
        <v>0</v>
      </c>
      <c r="D16" s="96">
        <f t="shared" si="0"/>
        <v>0</v>
      </c>
      <c r="E16" s="96">
        <f t="shared" si="1"/>
        <v>0</v>
      </c>
      <c r="F16" s="97"/>
      <c r="G16" s="95">
        <v>0</v>
      </c>
      <c r="H16" s="96">
        <f t="shared" si="2"/>
        <v>0</v>
      </c>
      <c r="I16" s="96">
        <f t="shared" si="3"/>
        <v>0</v>
      </c>
      <c r="J16" s="97"/>
      <c r="K16" s="95">
        <v>0</v>
      </c>
      <c r="L16" s="96">
        <f t="shared" si="4"/>
        <v>0</v>
      </c>
      <c r="M16" s="96">
        <f t="shared" si="5"/>
        <v>0</v>
      </c>
      <c r="N16" s="97"/>
    </row>
    <row r="17" spans="1:16" ht="25.5">
      <c r="A17" s="79" t="s">
        <v>11</v>
      </c>
      <c r="B17" s="64" t="s">
        <v>142</v>
      </c>
      <c r="C17" s="95">
        <f>G17+K17</f>
        <v>1001</v>
      </c>
      <c r="D17" s="96">
        <f t="shared" si="0"/>
        <v>43.01675977653631</v>
      </c>
      <c r="E17" s="96">
        <f t="shared" si="1"/>
        <v>631.1714188430835</v>
      </c>
      <c r="F17" s="97">
        <v>1</v>
      </c>
      <c r="G17" s="95">
        <v>419</v>
      </c>
      <c r="H17" s="96">
        <f t="shared" si="2"/>
        <v>36.40312771503041</v>
      </c>
      <c r="I17" s="96">
        <f t="shared" si="3"/>
        <v>541.7776513486256</v>
      </c>
      <c r="J17" s="97">
        <v>1</v>
      </c>
      <c r="K17" s="95">
        <v>582</v>
      </c>
      <c r="L17" s="96">
        <f t="shared" si="4"/>
        <v>49.48979591836735</v>
      </c>
      <c r="M17" s="96">
        <f t="shared" si="5"/>
        <v>716.2547996455646</v>
      </c>
      <c r="N17" s="97">
        <v>1</v>
      </c>
      <c r="P17" s="105"/>
    </row>
    <row r="18" spans="1:14" ht="25.5">
      <c r="A18" s="79" t="s">
        <v>12</v>
      </c>
      <c r="B18" s="64" t="s">
        <v>143</v>
      </c>
      <c r="C18" s="95">
        <f>G18+K18</f>
        <v>78</v>
      </c>
      <c r="D18" s="96">
        <f t="shared" si="0"/>
        <v>3.35195530726257</v>
      </c>
      <c r="E18" s="96">
        <f t="shared" si="1"/>
        <v>49.18218848127924</v>
      </c>
      <c r="F18" s="97">
        <v>7</v>
      </c>
      <c r="G18" s="95">
        <v>43</v>
      </c>
      <c r="H18" s="96">
        <f t="shared" si="2"/>
        <v>3.735881841876629</v>
      </c>
      <c r="I18" s="96">
        <f t="shared" si="3"/>
        <v>55.600093097830296</v>
      </c>
      <c r="J18" s="97">
        <v>7</v>
      </c>
      <c r="K18" s="95">
        <v>35</v>
      </c>
      <c r="L18" s="96">
        <f t="shared" si="4"/>
        <v>2.976190476190476</v>
      </c>
      <c r="M18" s="96">
        <f t="shared" si="5"/>
        <v>43.0737422467264</v>
      </c>
      <c r="N18" s="97">
        <v>8</v>
      </c>
    </row>
    <row r="19" spans="1:14" ht="25.5">
      <c r="A19" s="79" t="s">
        <v>13</v>
      </c>
      <c r="B19" s="64" t="s">
        <v>144</v>
      </c>
      <c r="C19" s="95">
        <f>G19+K19</f>
        <v>131</v>
      </c>
      <c r="D19" s="96">
        <f t="shared" si="0"/>
        <v>5.629565964761495</v>
      </c>
      <c r="E19" s="96">
        <f t="shared" si="1"/>
        <v>82.60085501343052</v>
      </c>
      <c r="F19" s="97">
        <v>5</v>
      </c>
      <c r="G19" s="95">
        <v>86</v>
      </c>
      <c r="H19" s="96">
        <f t="shared" si="2"/>
        <v>7.471763683753258</v>
      </c>
      <c r="I19" s="96">
        <f t="shared" si="3"/>
        <v>111.20018619566059</v>
      </c>
      <c r="J19" s="97">
        <v>3</v>
      </c>
      <c r="K19" s="95">
        <v>45</v>
      </c>
      <c r="L19" s="96">
        <f t="shared" si="4"/>
        <v>3.826530612244898</v>
      </c>
      <c r="M19" s="96">
        <f t="shared" si="5"/>
        <v>55.380525745791076</v>
      </c>
      <c r="N19" s="97">
        <v>5</v>
      </c>
    </row>
    <row r="20" spans="1:14" ht="25.5">
      <c r="A20" s="79" t="s">
        <v>14</v>
      </c>
      <c r="B20" s="64" t="s">
        <v>145</v>
      </c>
      <c r="C20" s="95">
        <v>1</v>
      </c>
      <c r="D20" s="96">
        <f t="shared" si="0"/>
        <v>0.04297378599054577</v>
      </c>
      <c r="E20" s="96">
        <f t="shared" si="1"/>
        <v>0.6305408779651185</v>
      </c>
      <c r="F20" s="97">
        <v>16</v>
      </c>
      <c r="G20" s="95">
        <v>1</v>
      </c>
      <c r="H20" s="96">
        <f t="shared" si="2"/>
        <v>0.08688097306689835</v>
      </c>
      <c r="I20" s="96">
        <f t="shared" si="3"/>
        <v>1.2930254208797745</v>
      </c>
      <c r="J20" s="97">
        <v>14</v>
      </c>
      <c r="K20" s="95">
        <v>0</v>
      </c>
      <c r="L20" s="96">
        <f t="shared" si="4"/>
        <v>0</v>
      </c>
      <c r="M20" s="96">
        <f t="shared" si="5"/>
        <v>0</v>
      </c>
      <c r="N20" s="97"/>
    </row>
    <row r="21" spans="1:14" ht="25.5">
      <c r="A21" s="79" t="s">
        <v>15</v>
      </c>
      <c r="B21" s="64" t="s">
        <v>146</v>
      </c>
      <c r="C21" s="95">
        <f>G21+K21</f>
        <v>2</v>
      </c>
      <c r="D21" s="96">
        <f t="shared" si="0"/>
        <v>0.08594757198109154</v>
      </c>
      <c r="E21" s="96">
        <f t="shared" si="1"/>
        <v>1.261081755930237</v>
      </c>
      <c r="F21" s="97">
        <v>15</v>
      </c>
      <c r="G21" s="95">
        <v>0</v>
      </c>
      <c r="H21" s="96">
        <f t="shared" si="2"/>
        <v>0</v>
      </c>
      <c r="I21" s="96">
        <f t="shared" si="3"/>
        <v>0</v>
      </c>
      <c r="J21" s="97"/>
      <c r="K21" s="95">
        <v>2</v>
      </c>
      <c r="L21" s="96">
        <f t="shared" si="4"/>
        <v>0.17006802721088435</v>
      </c>
      <c r="M21" s="96">
        <f t="shared" si="5"/>
        <v>2.461356699812937</v>
      </c>
      <c r="N21" s="97">
        <v>12</v>
      </c>
    </row>
    <row r="22" spans="1:14" ht="25.5">
      <c r="A22" s="79" t="s">
        <v>16</v>
      </c>
      <c r="B22" s="64" t="s">
        <v>147</v>
      </c>
      <c r="C22" s="95">
        <f>G22+K22</f>
        <v>55</v>
      </c>
      <c r="D22" s="96">
        <f t="shared" si="0"/>
        <v>2.3635582294800175</v>
      </c>
      <c r="E22" s="96">
        <f t="shared" si="1"/>
        <v>34.67974828808152</v>
      </c>
      <c r="F22" s="97">
        <v>9</v>
      </c>
      <c r="G22" s="95">
        <v>14</v>
      </c>
      <c r="H22" s="96">
        <f t="shared" si="2"/>
        <v>1.2163336229365769</v>
      </c>
      <c r="I22" s="96">
        <f t="shared" si="3"/>
        <v>18.102355892316844</v>
      </c>
      <c r="J22" s="97">
        <v>10</v>
      </c>
      <c r="K22" s="95">
        <v>41</v>
      </c>
      <c r="L22" s="96">
        <f t="shared" si="4"/>
        <v>3.486394557823129</v>
      </c>
      <c r="M22" s="96">
        <f t="shared" si="5"/>
        <v>50.457812346165205</v>
      </c>
      <c r="N22" s="97">
        <v>6</v>
      </c>
    </row>
    <row r="23" spans="1:14" ht="25.5">
      <c r="A23" s="79" t="s">
        <v>17</v>
      </c>
      <c r="B23" s="64" t="s">
        <v>148</v>
      </c>
      <c r="C23" s="95">
        <v>0</v>
      </c>
      <c r="D23" s="96">
        <f t="shared" si="0"/>
        <v>0</v>
      </c>
      <c r="E23" s="96">
        <f t="shared" si="1"/>
        <v>0</v>
      </c>
      <c r="F23" s="97"/>
      <c r="G23" s="95">
        <v>0</v>
      </c>
      <c r="H23" s="96">
        <f t="shared" si="2"/>
        <v>0</v>
      </c>
      <c r="I23" s="96">
        <f t="shared" si="3"/>
        <v>0</v>
      </c>
      <c r="J23" s="97"/>
      <c r="K23" s="95">
        <v>0</v>
      </c>
      <c r="L23" s="96">
        <f t="shared" si="4"/>
        <v>0</v>
      </c>
      <c r="M23" s="96">
        <f t="shared" si="5"/>
        <v>0</v>
      </c>
      <c r="N23" s="97"/>
    </row>
    <row r="24" spans="1:14" ht="25.5">
      <c r="A24" s="79" t="s">
        <v>18</v>
      </c>
      <c r="B24" s="64" t="s">
        <v>149</v>
      </c>
      <c r="C24" s="95">
        <f>G24+K24</f>
        <v>4</v>
      </c>
      <c r="D24" s="96">
        <f t="shared" si="0"/>
        <v>0.17189514396218308</v>
      </c>
      <c r="E24" s="96">
        <f t="shared" si="1"/>
        <v>2.522163511860474</v>
      </c>
      <c r="F24" s="97">
        <v>13</v>
      </c>
      <c r="G24" s="95">
        <v>3</v>
      </c>
      <c r="H24" s="96">
        <f t="shared" si="2"/>
        <v>0.26064291920069504</v>
      </c>
      <c r="I24" s="96">
        <f t="shared" si="3"/>
        <v>3.8790762626393236</v>
      </c>
      <c r="J24" s="97">
        <v>12</v>
      </c>
      <c r="K24" s="95">
        <v>1</v>
      </c>
      <c r="L24" s="96">
        <f t="shared" si="4"/>
        <v>0.08503401360544217</v>
      </c>
      <c r="M24" s="96">
        <f t="shared" si="5"/>
        <v>1.2306783499064684</v>
      </c>
      <c r="N24" s="97">
        <v>13</v>
      </c>
    </row>
    <row r="25" spans="1:14" ht="25.5">
      <c r="A25" s="79" t="s">
        <v>19</v>
      </c>
      <c r="B25" s="64" t="s">
        <v>150</v>
      </c>
      <c r="C25" s="95">
        <f>G25+K25</f>
        <v>3</v>
      </c>
      <c r="D25" s="96">
        <f t="shared" si="0"/>
        <v>0.12892135797163728</v>
      </c>
      <c r="E25" s="96">
        <f t="shared" si="1"/>
        <v>1.8916226338953555</v>
      </c>
      <c r="F25" s="97">
        <v>14</v>
      </c>
      <c r="G25" s="95">
        <v>1</v>
      </c>
      <c r="H25" s="96">
        <f t="shared" si="2"/>
        <v>0.08688097306689835</v>
      </c>
      <c r="I25" s="96">
        <f t="shared" si="3"/>
        <v>1.2930254208797745</v>
      </c>
      <c r="J25" s="97">
        <v>14</v>
      </c>
      <c r="K25" s="95">
        <v>2</v>
      </c>
      <c r="L25" s="96">
        <f t="shared" si="4"/>
        <v>0.17006802721088435</v>
      </c>
      <c r="M25" s="96">
        <f t="shared" si="5"/>
        <v>2.461356699812937</v>
      </c>
      <c r="N25" s="97">
        <v>12</v>
      </c>
    </row>
    <row r="26" spans="1:14" ht="25.5">
      <c r="A26" s="79" t="s">
        <v>20</v>
      </c>
      <c r="B26" s="64" t="s">
        <v>151</v>
      </c>
      <c r="C26" s="95">
        <f>G26+K26</f>
        <v>6</v>
      </c>
      <c r="D26" s="96">
        <f t="shared" si="0"/>
        <v>0.25784271594327457</v>
      </c>
      <c r="E26" s="96">
        <f t="shared" si="1"/>
        <v>3.783245267790711</v>
      </c>
      <c r="F26" s="97">
        <v>12</v>
      </c>
      <c r="G26" s="95">
        <v>4</v>
      </c>
      <c r="H26" s="96">
        <f t="shared" si="2"/>
        <v>0.3475238922675934</v>
      </c>
      <c r="I26" s="96">
        <f t="shared" si="3"/>
        <v>5.172101683519098</v>
      </c>
      <c r="J26" s="97">
        <v>11</v>
      </c>
      <c r="K26" s="95">
        <v>2</v>
      </c>
      <c r="L26" s="96">
        <f t="shared" si="4"/>
        <v>0.17006802721088435</v>
      </c>
      <c r="M26" s="96">
        <f t="shared" si="5"/>
        <v>2.461356699812937</v>
      </c>
      <c r="N26" s="97">
        <v>12</v>
      </c>
    </row>
    <row r="27" spans="1:14" ht="25.5">
      <c r="A27" s="79" t="s">
        <v>21</v>
      </c>
      <c r="B27" s="64" t="s">
        <v>152</v>
      </c>
      <c r="C27" s="95">
        <f>G27+K27</f>
        <v>99</v>
      </c>
      <c r="D27" s="96">
        <f t="shared" si="0"/>
        <v>4.254404813064031</v>
      </c>
      <c r="E27" s="96">
        <f t="shared" si="1"/>
        <v>62.42354691854673</v>
      </c>
      <c r="F27" s="97">
        <v>6</v>
      </c>
      <c r="G27" s="95">
        <v>63</v>
      </c>
      <c r="H27" s="96">
        <f t="shared" si="2"/>
        <v>5.473501303214596</v>
      </c>
      <c r="I27" s="96">
        <f t="shared" si="3"/>
        <v>81.4606015154258</v>
      </c>
      <c r="J27" s="97">
        <v>6</v>
      </c>
      <c r="K27" s="95">
        <v>36</v>
      </c>
      <c r="L27" s="96">
        <f t="shared" si="4"/>
        <v>3.061224489795918</v>
      </c>
      <c r="M27" s="96">
        <f t="shared" si="5"/>
        <v>44.304420596632866</v>
      </c>
      <c r="N27" s="97">
        <v>7</v>
      </c>
    </row>
    <row r="28" spans="1:14" ht="25.5">
      <c r="A28" s="78" t="s">
        <v>49</v>
      </c>
      <c r="B28" s="64" t="s">
        <v>153</v>
      </c>
      <c r="C28" s="95">
        <f>G28+K28</f>
        <v>151</v>
      </c>
      <c r="D28" s="96">
        <f t="shared" si="0"/>
        <v>6.489041684572411</v>
      </c>
      <c r="E28" s="96">
        <f t="shared" si="1"/>
        <v>95.2116725727329</v>
      </c>
      <c r="F28" s="97">
        <v>4</v>
      </c>
      <c r="G28" s="95">
        <v>85</v>
      </c>
      <c r="H28" s="96">
        <f t="shared" si="2"/>
        <v>7.38488271068636</v>
      </c>
      <c r="I28" s="96">
        <f t="shared" si="3"/>
        <v>109.90716077478083</v>
      </c>
      <c r="J28" s="97">
        <v>4</v>
      </c>
      <c r="K28" s="95">
        <v>66</v>
      </c>
      <c r="L28" s="96">
        <f t="shared" si="4"/>
        <v>5.612244897959184</v>
      </c>
      <c r="M28" s="96">
        <f t="shared" si="5"/>
        <v>81.22477109382692</v>
      </c>
      <c r="N28" s="97">
        <v>4</v>
      </c>
    </row>
    <row r="29" spans="1:14" ht="12.75">
      <c r="A29" s="101" t="s">
        <v>25</v>
      </c>
      <c r="B29" s="98"/>
      <c r="C29" s="99">
        <f>SUM(C9:C28)</f>
        <v>2327</v>
      </c>
      <c r="D29" s="100">
        <f>SUM(D9:D28)</f>
        <v>100</v>
      </c>
      <c r="E29" s="99">
        <f t="shared" si="1"/>
        <v>1467.2686230248307</v>
      </c>
      <c r="F29" s="100"/>
      <c r="G29" s="99">
        <f>SUM(G9:G28)</f>
        <v>1151</v>
      </c>
      <c r="H29" s="100">
        <f>SUM(H9:H28)</f>
        <v>99.99999999999997</v>
      </c>
      <c r="I29" s="99">
        <f t="shared" si="3"/>
        <v>1488.2722594326203</v>
      </c>
      <c r="J29" s="100"/>
      <c r="K29" s="99">
        <f>SUM(K9:K28)</f>
        <v>1176</v>
      </c>
      <c r="L29" s="100">
        <f>SUM(L9:L28)</f>
        <v>100.00000000000001</v>
      </c>
      <c r="M29" s="99">
        <f>SUM(K29/$K$30*100000)</f>
        <v>1447.2777394900068</v>
      </c>
      <c r="N29" s="100"/>
    </row>
    <row r="30" spans="2:14" ht="12.75">
      <c r="B30" s="102" t="s">
        <v>42</v>
      </c>
      <c r="C30" s="143">
        <f>G30+K30</f>
        <v>158594</v>
      </c>
      <c r="D30" s="103"/>
      <c r="E30" s="105"/>
      <c r="F30" s="104"/>
      <c r="G30" s="103">
        <v>77338</v>
      </c>
      <c r="H30" s="103"/>
      <c r="I30" s="105"/>
      <c r="J30" s="104"/>
      <c r="K30" s="103">
        <v>81256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76" customWidth="1"/>
    <col min="2" max="2" width="85.7109375" style="129" customWidth="1"/>
    <col min="3" max="3" width="10.7109375" style="144" customWidth="1"/>
    <col min="4" max="4" width="10.7109375" style="129" customWidth="1"/>
    <col min="5" max="5" width="10.7109375" style="114" customWidth="1"/>
    <col min="6" max="6" width="10.7109375" style="132" customWidth="1"/>
    <col min="7" max="7" width="10.7109375" style="76" customWidth="1"/>
    <col min="8" max="8" width="10.7109375" style="129" customWidth="1"/>
    <col min="9" max="9" width="10.7109375" style="114" customWidth="1"/>
    <col min="10" max="10" width="10.7109375" style="132" customWidth="1"/>
    <col min="11" max="11" width="10.7109375" style="76" customWidth="1"/>
    <col min="12" max="12" width="10.7109375" style="129" customWidth="1"/>
    <col min="13" max="13" width="10.7109375" style="114" customWidth="1"/>
    <col min="14" max="14" width="10.7109375" style="132" customWidth="1"/>
    <col min="15" max="16384" width="9.140625" style="114" customWidth="1"/>
  </cols>
  <sheetData>
    <row r="1" spans="1:14" ht="12.75">
      <c r="A1" s="75" t="s">
        <v>31</v>
      </c>
      <c r="B1" s="87"/>
      <c r="C1" s="142"/>
      <c r="D1" s="87"/>
      <c r="E1" s="87"/>
      <c r="F1" s="88"/>
      <c r="G1" s="77"/>
      <c r="H1" s="87"/>
      <c r="I1" s="87"/>
      <c r="J1" s="88"/>
      <c r="K1" s="77"/>
      <c r="L1" s="87"/>
      <c r="M1" s="87"/>
      <c r="N1" s="88"/>
    </row>
    <row r="2" spans="1:14" s="115" customFormat="1" ht="12.75">
      <c r="A2" s="86"/>
      <c r="B2" s="90"/>
      <c r="C2" s="91" t="s">
        <v>158</v>
      </c>
      <c r="D2" s="91"/>
      <c r="E2" s="91"/>
      <c r="F2" s="92"/>
      <c r="G2" s="93" t="s">
        <v>159</v>
      </c>
      <c r="H2" s="91"/>
      <c r="I2" s="91"/>
      <c r="J2" s="92"/>
      <c r="K2" s="93" t="s">
        <v>160</v>
      </c>
      <c r="L2" s="91"/>
      <c r="M2" s="91"/>
      <c r="N2" s="92"/>
    </row>
    <row r="3" spans="1:14" s="115" customFormat="1" ht="12.75">
      <c r="A3" s="81" t="s">
        <v>1</v>
      </c>
      <c r="B3" s="82"/>
      <c r="C3" s="65" t="s">
        <v>0</v>
      </c>
      <c r="D3" s="65" t="s">
        <v>2</v>
      </c>
      <c r="E3" s="66" t="s">
        <v>132</v>
      </c>
      <c r="F3" s="67" t="s">
        <v>24</v>
      </c>
      <c r="G3" s="65" t="s">
        <v>0</v>
      </c>
      <c r="H3" s="65" t="s">
        <v>2</v>
      </c>
      <c r="I3" s="66" t="s">
        <v>132</v>
      </c>
      <c r="J3" s="67" t="s">
        <v>24</v>
      </c>
      <c r="K3" s="65" t="s">
        <v>0</v>
      </c>
      <c r="L3" s="65" t="s">
        <v>2</v>
      </c>
      <c r="M3" s="66" t="s">
        <v>132</v>
      </c>
      <c r="N3" s="67" t="s">
        <v>24</v>
      </c>
    </row>
    <row r="4" spans="1:14" s="115" customFormat="1" ht="12.75">
      <c r="A4" s="81"/>
      <c r="B4" s="82"/>
      <c r="C4" s="65"/>
      <c r="D4" s="65"/>
      <c r="E4" s="66"/>
      <c r="F4" s="67"/>
      <c r="G4" s="65"/>
      <c r="H4" s="65"/>
      <c r="I4" s="66"/>
      <c r="J4" s="67"/>
      <c r="K4" s="65"/>
      <c r="L4" s="65"/>
      <c r="M4" s="66"/>
      <c r="N4" s="67"/>
    </row>
    <row r="5" spans="1:14" s="115" customFormat="1" ht="12.75">
      <c r="A5" s="81"/>
      <c r="B5" s="82"/>
      <c r="C5" s="65"/>
      <c r="D5" s="65"/>
      <c r="E5" s="66"/>
      <c r="F5" s="67"/>
      <c r="G5" s="65"/>
      <c r="H5" s="65"/>
      <c r="I5" s="66"/>
      <c r="J5" s="67"/>
      <c r="K5" s="65"/>
      <c r="L5" s="65"/>
      <c r="M5" s="66"/>
      <c r="N5" s="67"/>
    </row>
    <row r="6" spans="1:14" s="115" customFormat="1" ht="12.75">
      <c r="A6" s="83" t="s">
        <v>154</v>
      </c>
      <c r="B6" s="82"/>
      <c r="C6" s="68" t="s">
        <v>3</v>
      </c>
      <c r="D6" s="68" t="s">
        <v>2</v>
      </c>
      <c r="E6" s="69" t="s">
        <v>133</v>
      </c>
      <c r="F6" s="70" t="s">
        <v>80</v>
      </c>
      <c r="G6" s="68" t="s">
        <v>3</v>
      </c>
      <c r="H6" s="68" t="s">
        <v>2</v>
      </c>
      <c r="I6" s="69" t="s">
        <v>133</v>
      </c>
      <c r="J6" s="70" t="s">
        <v>80</v>
      </c>
      <c r="K6" s="68" t="s">
        <v>3</v>
      </c>
      <c r="L6" s="68" t="s">
        <v>2</v>
      </c>
      <c r="M6" s="69" t="s">
        <v>133</v>
      </c>
      <c r="N6" s="70" t="s">
        <v>80</v>
      </c>
    </row>
    <row r="7" spans="1:14" s="115" customFormat="1" ht="12.75">
      <c r="A7" s="81"/>
      <c r="B7" s="82"/>
      <c r="C7" s="68"/>
      <c r="D7" s="68"/>
      <c r="E7" s="69"/>
      <c r="F7" s="71"/>
      <c r="G7" s="68"/>
      <c r="H7" s="68"/>
      <c r="I7" s="69"/>
      <c r="J7" s="71"/>
      <c r="K7" s="68"/>
      <c r="L7" s="68"/>
      <c r="M7" s="69"/>
      <c r="N7" s="71"/>
    </row>
    <row r="8" spans="1:14" s="115" customFormat="1" ht="12.75">
      <c r="A8" s="84"/>
      <c r="B8" s="85"/>
      <c r="C8" s="72"/>
      <c r="D8" s="72"/>
      <c r="E8" s="73"/>
      <c r="F8" s="74"/>
      <c r="G8" s="72"/>
      <c r="H8" s="72"/>
      <c r="I8" s="73"/>
      <c r="J8" s="74"/>
      <c r="K8" s="72"/>
      <c r="L8" s="72"/>
      <c r="M8" s="73"/>
      <c r="N8" s="74"/>
    </row>
    <row r="9" spans="1:14" ht="25.5">
      <c r="A9" s="79" t="s">
        <v>4</v>
      </c>
      <c r="B9" s="64" t="s">
        <v>134</v>
      </c>
      <c r="C9" s="95">
        <f aca="true" t="shared" si="0" ref="C9:C14">G9+K9</f>
        <v>4</v>
      </c>
      <c r="D9" s="96">
        <f aca="true" t="shared" si="1" ref="D9:D28">SUM(C9/$C$29*100)</f>
        <v>0.22909507445589922</v>
      </c>
      <c r="E9" s="96">
        <f aca="true" t="shared" si="2" ref="E9:E29">SUM(C9/$C$30*100000)</f>
        <v>3.9854133870035673</v>
      </c>
      <c r="F9" s="97">
        <v>10</v>
      </c>
      <c r="G9" s="95"/>
      <c r="H9" s="96">
        <f aca="true" t="shared" si="3" ref="H9:H28">SUM(G9/$G$29*100)</f>
        <v>0</v>
      </c>
      <c r="I9" s="96">
        <f aca="true" t="shared" si="4" ref="I9:I29">SUM(G9/$G$30*100000)</f>
        <v>0</v>
      </c>
      <c r="J9" s="97"/>
      <c r="K9" s="95">
        <v>4</v>
      </c>
      <c r="L9" s="96">
        <f aca="true" t="shared" si="5" ref="L9:L28">SUM(K9/$K$29*100)</f>
        <v>0.4232804232804233</v>
      </c>
      <c r="M9" s="96">
        <f aca="true" t="shared" si="6" ref="M9:M29">SUM(K9/$K$30*100000)</f>
        <v>7.783615489394824</v>
      </c>
      <c r="N9" s="97">
        <v>11</v>
      </c>
    </row>
    <row r="10" spans="1:14" ht="25.5">
      <c r="A10" s="79" t="s">
        <v>5</v>
      </c>
      <c r="B10" s="64" t="s">
        <v>135</v>
      </c>
      <c r="C10" s="95">
        <f t="shared" si="0"/>
        <v>363</v>
      </c>
      <c r="D10" s="96">
        <f t="shared" si="1"/>
        <v>20.790378006872853</v>
      </c>
      <c r="E10" s="96">
        <f t="shared" si="2"/>
        <v>361.67626487057373</v>
      </c>
      <c r="F10" s="97">
        <v>2</v>
      </c>
      <c r="G10" s="95">
        <v>195</v>
      </c>
      <c r="H10" s="96">
        <f t="shared" si="3"/>
        <v>24.344569288389515</v>
      </c>
      <c r="I10" s="96">
        <f t="shared" si="4"/>
        <v>398.1541979745182</v>
      </c>
      <c r="J10" s="97">
        <v>2</v>
      </c>
      <c r="K10" s="95">
        <v>168</v>
      </c>
      <c r="L10" s="96">
        <f t="shared" si="5"/>
        <v>17.77777777777778</v>
      </c>
      <c r="M10" s="96">
        <f t="shared" si="6"/>
        <v>326.9118505545826</v>
      </c>
      <c r="N10" s="97">
        <v>2</v>
      </c>
    </row>
    <row r="11" spans="1:14" ht="25.5">
      <c r="A11" s="79" t="s">
        <v>6</v>
      </c>
      <c r="B11" s="64" t="s">
        <v>136</v>
      </c>
      <c r="C11" s="95">
        <f t="shared" si="0"/>
        <v>1</v>
      </c>
      <c r="D11" s="96">
        <f t="shared" si="1"/>
        <v>0.057273768613974804</v>
      </c>
      <c r="E11" s="96">
        <f t="shared" si="2"/>
        <v>0.9963533467508918</v>
      </c>
      <c r="F11" s="97">
        <v>13</v>
      </c>
      <c r="G11" s="95">
        <v>1</v>
      </c>
      <c r="H11" s="96">
        <f t="shared" si="3"/>
        <v>0.12484394506866417</v>
      </c>
      <c r="I11" s="96">
        <f t="shared" si="4"/>
        <v>2.0418163998693237</v>
      </c>
      <c r="J11" s="97">
        <v>11</v>
      </c>
      <c r="K11" s="95">
        <v>0</v>
      </c>
      <c r="L11" s="96">
        <f t="shared" si="5"/>
        <v>0</v>
      </c>
      <c r="M11" s="96">
        <f t="shared" si="6"/>
        <v>0</v>
      </c>
      <c r="N11" s="97"/>
    </row>
    <row r="12" spans="1:14" ht="25.5">
      <c r="A12" s="79" t="s">
        <v>7</v>
      </c>
      <c r="B12" s="64" t="s">
        <v>137</v>
      </c>
      <c r="C12" s="95">
        <f t="shared" si="0"/>
        <v>146</v>
      </c>
      <c r="D12" s="96">
        <f t="shared" si="1"/>
        <v>8.36197021764032</v>
      </c>
      <c r="E12" s="96">
        <f t="shared" si="2"/>
        <v>145.46758862563019</v>
      </c>
      <c r="F12" s="97">
        <v>3</v>
      </c>
      <c r="G12" s="95">
        <v>63</v>
      </c>
      <c r="H12" s="96">
        <f t="shared" si="3"/>
        <v>7.865168539325842</v>
      </c>
      <c r="I12" s="96">
        <f t="shared" si="4"/>
        <v>128.63443319176739</v>
      </c>
      <c r="J12" s="97">
        <v>3</v>
      </c>
      <c r="K12" s="95">
        <v>83</v>
      </c>
      <c r="L12" s="96">
        <f t="shared" si="5"/>
        <v>8.783068783068783</v>
      </c>
      <c r="M12" s="96">
        <f t="shared" si="6"/>
        <v>161.5100214049426</v>
      </c>
      <c r="N12" s="97">
        <v>3</v>
      </c>
    </row>
    <row r="13" spans="1:14" ht="25.5">
      <c r="A13" s="79" t="s">
        <v>8</v>
      </c>
      <c r="B13" s="64" t="s">
        <v>138</v>
      </c>
      <c r="C13" s="95">
        <f t="shared" si="0"/>
        <v>62</v>
      </c>
      <c r="D13" s="96">
        <f t="shared" si="1"/>
        <v>3.5509736540664374</v>
      </c>
      <c r="E13" s="96">
        <f t="shared" si="2"/>
        <v>61.77390749855529</v>
      </c>
      <c r="F13" s="97">
        <v>8</v>
      </c>
      <c r="G13" s="95">
        <v>31</v>
      </c>
      <c r="H13" s="96">
        <f t="shared" si="3"/>
        <v>3.870162297128589</v>
      </c>
      <c r="I13" s="96">
        <f t="shared" si="4"/>
        <v>63.29630839594903</v>
      </c>
      <c r="J13" s="97">
        <v>8</v>
      </c>
      <c r="K13" s="95">
        <v>31</v>
      </c>
      <c r="L13" s="96">
        <f t="shared" si="5"/>
        <v>3.28042328042328</v>
      </c>
      <c r="M13" s="96">
        <f t="shared" si="6"/>
        <v>60.32302004280989</v>
      </c>
      <c r="N13" s="97">
        <v>7</v>
      </c>
    </row>
    <row r="14" spans="1:14" ht="25.5">
      <c r="A14" s="79" t="s">
        <v>9</v>
      </c>
      <c r="B14" s="64" t="s">
        <v>139</v>
      </c>
      <c r="C14" s="95">
        <f t="shared" si="0"/>
        <v>47</v>
      </c>
      <c r="D14" s="96">
        <f t="shared" si="1"/>
        <v>2.691867124856816</v>
      </c>
      <c r="E14" s="96">
        <f t="shared" si="2"/>
        <v>46.82860729729191</v>
      </c>
      <c r="F14" s="97">
        <v>9</v>
      </c>
      <c r="G14" s="95">
        <v>18</v>
      </c>
      <c r="H14" s="96">
        <f t="shared" si="3"/>
        <v>2.247191011235955</v>
      </c>
      <c r="I14" s="96">
        <f t="shared" si="4"/>
        <v>36.75269519764783</v>
      </c>
      <c r="J14" s="97">
        <v>10</v>
      </c>
      <c r="K14" s="95">
        <v>29</v>
      </c>
      <c r="L14" s="96">
        <f t="shared" si="5"/>
        <v>3.068783068783069</v>
      </c>
      <c r="M14" s="96">
        <f t="shared" si="6"/>
        <v>56.43121229811247</v>
      </c>
      <c r="N14" s="97">
        <v>8</v>
      </c>
    </row>
    <row r="15" spans="1:14" ht="25.5">
      <c r="A15" s="79" t="s">
        <v>26</v>
      </c>
      <c r="B15" s="64" t="s">
        <v>140</v>
      </c>
      <c r="C15" s="95">
        <v>0</v>
      </c>
      <c r="D15" s="96">
        <f t="shared" si="1"/>
        <v>0</v>
      </c>
      <c r="E15" s="96">
        <f t="shared" si="2"/>
        <v>0</v>
      </c>
      <c r="F15" s="97"/>
      <c r="G15" s="95">
        <v>0</v>
      </c>
      <c r="H15" s="96">
        <f t="shared" si="3"/>
        <v>0</v>
      </c>
      <c r="I15" s="96">
        <f t="shared" si="4"/>
        <v>0</v>
      </c>
      <c r="J15" s="97"/>
      <c r="K15" s="95">
        <v>0</v>
      </c>
      <c r="L15" s="96">
        <f t="shared" si="5"/>
        <v>0</v>
      </c>
      <c r="M15" s="96">
        <f t="shared" si="6"/>
        <v>0</v>
      </c>
      <c r="N15" s="97"/>
    </row>
    <row r="16" spans="1:14" ht="25.5">
      <c r="A16" s="79" t="s">
        <v>10</v>
      </c>
      <c r="B16" s="64" t="s">
        <v>141</v>
      </c>
      <c r="C16" s="95">
        <v>0</v>
      </c>
      <c r="D16" s="96">
        <f t="shared" si="1"/>
        <v>0</v>
      </c>
      <c r="E16" s="96">
        <f t="shared" si="2"/>
        <v>0</v>
      </c>
      <c r="F16" s="97"/>
      <c r="G16" s="95">
        <v>0</v>
      </c>
      <c r="H16" s="96">
        <f t="shared" si="3"/>
        <v>0</v>
      </c>
      <c r="I16" s="96">
        <f t="shared" si="4"/>
        <v>0</v>
      </c>
      <c r="J16" s="97"/>
      <c r="K16" s="95">
        <v>0</v>
      </c>
      <c r="L16" s="96">
        <f t="shared" si="5"/>
        <v>0</v>
      </c>
      <c r="M16" s="96">
        <f t="shared" si="6"/>
        <v>0</v>
      </c>
      <c r="N16" s="97"/>
    </row>
    <row r="17" spans="1:14" ht="25.5">
      <c r="A17" s="79" t="s">
        <v>11</v>
      </c>
      <c r="B17" s="64" t="s">
        <v>142</v>
      </c>
      <c r="C17" s="95">
        <f>G17+K17</f>
        <v>740</v>
      </c>
      <c r="D17" s="96">
        <f t="shared" si="1"/>
        <v>42.38258877434135</v>
      </c>
      <c r="E17" s="96">
        <f t="shared" si="2"/>
        <v>737.3014765956599</v>
      </c>
      <c r="F17" s="97">
        <v>1</v>
      </c>
      <c r="G17" s="95">
        <v>283</v>
      </c>
      <c r="H17" s="96">
        <f t="shared" si="3"/>
        <v>35.33083645443196</v>
      </c>
      <c r="I17" s="96">
        <f t="shared" si="4"/>
        <v>577.8340411630187</v>
      </c>
      <c r="J17" s="97">
        <v>1</v>
      </c>
      <c r="K17" s="95">
        <v>457</v>
      </c>
      <c r="L17" s="96">
        <f t="shared" si="5"/>
        <v>48.35978835978836</v>
      </c>
      <c r="M17" s="96">
        <f t="shared" si="6"/>
        <v>889.2780696633587</v>
      </c>
      <c r="N17" s="97">
        <v>1</v>
      </c>
    </row>
    <row r="18" spans="1:14" ht="25.5">
      <c r="A18" s="79" t="s">
        <v>12</v>
      </c>
      <c r="B18" s="64" t="s">
        <v>143</v>
      </c>
      <c r="C18" s="95">
        <f>G18+K18</f>
        <v>62</v>
      </c>
      <c r="D18" s="96">
        <f t="shared" si="1"/>
        <v>3.5509736540664374</v>
      </c>
      <c r="E18" s="96">
        <f t="shared" si="2"/>
        <v>61.77390749855529</v>
      </c>
      <c r="F18" s="97">
        <v>8</v>
      </c>
      <c r="G18" s="95">
        <v>36</v>
      </c>
      <c r="H18" s="96">
        <f t="shared" si="3"/>
        <v>4.49438202247191</v>
      </c>
      <c r="I18" s="96">
        <f t="shared" si="4"/>
        <v>73.50539039529566</v>
      </c>
      <c r="J18" s="97">
        <v>7</v>
      </c>
      <c r="K18" s="95">
        <v>26</v>
      </c>
      <c r="L18" s="96">
        <f t="shared" si="5"/>
        <v>2.751322751322751</v>
      </c>
      <c r="M18" s="96">
        <f t="shared" si="6"/>
        <v>50.59350068106636</v>
      </c>
      <c r="N18" s="97">
        <v>10</v>
      </c>
    </row>
    <row r="19" spans="1:14" ht="25.5">
      <c r="A19" s="79" t="s">
        <v>13</v>
      </c>
      <c r="B19" s="64" t="s">
        <v>144</v>
      </c>
      <c r="C19" s="95">
        <f>G19+K19</f>
        <v>91</v>
      </c>
      <c r="D19" s="96">
        <f t="shared" si="1"/>
        <v>5.211912943871707</v>
      </c>
      <c r="E19" s="96">
        <f t="shared" si="2"/>
        <v>90.66815455433115</v>
      </c>
      <c r="F19" s="97">
        <v>4</v>
      </c>
      <c r="G19" s="95">
        <v>56</v>
      </c>
      <c r="H19" s="96">
        <f t="shared" si="3"/>
        <v>6.991260923845194</v>
      </c>
      <c r="I19" s="96">
        <f t="shared" si="4"/>
        <v>114.34171839268214</v>
      </c>
      <c r="J19" s="97">
        <v>4</v>
      </c>
      <c r="K19" s="95">
        <v>35</v>
      </c>
      <c r="L19" s="96">
        <f t="shared" si="5"/>
        <v>3.7037037037037033</v>
      </c>
      <c r="M19" s="96">
        <f t="shared" si="6"/>
        <v>68.1066355322047</v>
      </c>
      <c r="N19" s="97">
        <v>6</v>
      </c>
    </row>
    <row r="20" spans="1:14" ht="25.5">
      <c r="A20" s="79" t="s">
        <v>14</v>
      </c>
      <c r="B20" s="64" t="s">
        <v>145</v>
      </c>
      <c r="C20" s="95">
        <f>G20+K20</f>
        <v>1</v>
      </c>
      <c r="D20" s="96">
        <f t="shared" si="1"/>
        <v>0.057273768613974804</v>
      </c>
      <c r="E20" s="96">
        <f t="shared" si="2"/>
        <v>0.9963533467508918</v>
      </c>
      <c r="F20" s="97">
        <v>13</v>
      </c>
      <c r="G20" s="95">
        <v>0</v>
      </c>
      <c r="H20" s="96">
        <f t="shared" si="3"/>
        <v>0</v>
      </c>
      <c r="I20" s="96">
        <f t="shared" si="4"/>
        <v>0</v>
      </c>
      <c r="J20" s="97"/>
      <c r="K20" s="95">
        <v>1</v>
      </c>
      <c r="L20" s="96">
        <f t="shared" si="5"/>
        <v>0.10582010582010583</v>
      </c>
      <c r="M20" s="96">
        <f t="shared" si="6"/>
        <v>1.945903872348706</v>
      </c>
      <c r="N20" s="97">
        <v>13</v>
      </c>
    </row>
    <row r="21" spans="1:14" ht="25.5">
      <c r="A21" s="79" t="s">
        <v>15</v>
      </c>
      <c r="B21" s="64" t="s">
        <v>146</v>
      </c>
      <c r="C21" s="95">
        <f aca="true" t="shared" si="7" ref="C21:C28">G21+K21</f>
        <v>3</v>
      </c>
      <c r="D21" s="96">
        <f t="shared" si="1"/>
        <v>0.1718213058419244</v>
      </c>
      <c r="E21" s="96">
        <f t="shared" si="2"/>
        <v>2.9890600402526752</v>
      </c>
      <c r="F21" s="97">
        <v>11</v>
      </c>
      <c r="G21" s="95">
        <v>1</v>
      </c>
      <c r="H21" s="96">
        <f t="shared" si="3"/>
        <v>0.12484394506866417</v>
      </c>
      <c r="I21" s="96">
        <f t="shared" si="4"/>
        <v>2.0418163998693237</v>
      </c>
      <c r="J21" s="97">
        <v>11</v>
      </c>
      <c r="K21" s="95">
        <v>2</v>
      </c>
      <c r="L21" s="96">
        <f t="shared" si="5"/>
        <v>0.21164021164021166</v>
      </c>
      <c r="M21" s="96">
        <f t="shared" si="6"/>
        <v>3.891807744697412</v>
      </c>
      <c r="N21" s="97">
        <v>12</v>
      </c>
    </row>
    <row r="22" spans="1:14" ht="25.5">
      <c r="A22" s="79" t="s">
        <v>16</v>
      </c>
      <c r="B22" s="64" t="s">
        <v>147</v>
      </c>
      <c r="C22" s="95">
        <f t="shared" si="7"/>
        <v>64</v>
      </c>
      <c r="D22" s="96">
        <f t="shared" si="1"/>
        <v>3.6655211912943875</v>
      </c>
      <c r="E22" s="96">
        <f t="shared" si="2"/>
        <v>63.76661419205708</v>
      </c>
      <c r="F22" s="97">
        <v>7</v>
      </c>
      <c r="G22" s="95">
        <v>20</v>
      </c>
      <c r="H22" s="96">
        <f t="shared" si="3"/>
        <v>2.4968789013732833</v>
      </c>
      <c r="I22" s="96">
        <f t="shared" si="4"/>
        <v>40.836327997386476</v>
      </c>
      <c r="J22" s="97">
        <v>9</v>
      </c>
      <c r="K22" s="95">
        <v>44</v>
      </c>
      <c r="L22" s="96">
        <f t="shared" si="5"/>
        <v>4.656084656084656</v>
      </c>
      <c r="M22" s="96">
        <f t="shared" si="6"/>
        <v>85.61977038334307</v>
      </c>
      <c r="N22" s="97">
        <v>4</v>
      </c>
    </row>
    <row r="23" spans="1:14" ht="25.5">
      <c r="A23" s="79" t="s">
        <v>17</v>
      </c>
      <c r="B23" s="64" t="s">
        <v>148</v>
      </c>
      <c r="C23" s="95">
        <f t="shared" si="7"/>
        <v>0</v>
      </c>
      <c r="D23" s="96">
        <f t="shared" si="1"/>
        <v>0</v>
      </c>
      <c r="E23" s="96">
        <f t="shared" si="2"/>
        <v>0</v>
      </c>
      <c r="F23" s="97"/>
      <c r="G23" s="95">
        <v>0</v>
      </c>
      <c r="H23" s="96">
        <f t="shared" si="3"/>
        <v>0</v>
      </c>
      <c r="I23" s="96">
        <f t="shared" si="4"/>
        <v>0</v>
      </c>
      <c r="J23" s="97"/>
      <c r="K23" s="95">
        <v>0</v>
      </c>
      <c r="L23" s="96">
        <f t="shared" si="5"/>
        <v>0</v>
      </c>
      <c r="M23" s="96">
        <f t="shared" si="6"/>
        <v>0</v>
      </c>
      <c r="N23" s="97"/>
    </row>
    <row r="24" spans="1:14" ht="25.5">
      <c r="A24" s="79" t="s">
        <v>18</v>
      </c>
      <c r="B24" s="64" t="s">
        <v>149</v>
      </c>
      <c r="C24" s="95">
        <f t="shared" si="7"/>
        <v>1</v>
      </c>
      <c r="D24" s="96">
        <f t="shared" si="1"/>
        <v>0.057273768613974804</v>
      </c>
      <c r="E24" s="96">
        <f t="shared" si="2"/>
        <v>0.9963533467508918</v>
      </c>
      <c r="F24" s="97">
        <v>13</v>
      </c>
      <c r="G24" s="95">
        <v>1</v>
      </c>
      <c r="H24" s="96">
        <f t="shared" si="3"/>
        <v>0.12484394506866417</v>
      </c>
      <c r="I24" s="96">
        <f t="shared" si="4"/>
        <v>2.0418163998693237</v>
      </c>
      <c r="J24" s="97">
        <v>11</v>
      </c>
      <c r="K24" s="95">
        <v>0</v>
      </c>
      <c r="L24" s="96">
        <f t="shared" si="5"/>
        <v>0</v>
      </c>
      <c r="M24" s="96">
        <f t="shared" si="6"/>
        <v>0</v>
      </c>
      <c r="N24" s="97"/>
    </row>
    <row r="25" spans="1:14" ht="25.5">
      <c r="A25" s="79" t="s">
        <v>19</v>
      </c>
      <c r="B25" s="64" t="s">
        <v>150</v>
      </c>
      <c r="C25" s="95">
        <f t="shared" si="7"/>
        <v>2</v>
      </c>
      <c r="D25" s="96">
        <f t="shared" si="1"/>
        <v>0.11454753722794961</v>
      </c>
      <c r="E25" s="96">
        <f t="shared" si="2"/>
        <v>1.9927066935017836</v>
      </c>
      <c r="F25" s="97">
        <v>12</v>
      </c>
      <c r="G25" s="95">
        <v>1</v>
      </c>
      <c r="H25" s="96">
        <f t="shared" si="3"/>
        <v>0.12484394506866417</v>
      </c>
      <c r="I25" s="96">
        <f t="shared" si="4"/>
        <v>2.0418163998693237</v>
      </c>
      <c r="J25" s="97">
        <v>11</v>
      </c>
      <c r="K25" s="95">
        <v>1</v>
      </c>
      <c r="L25" s="96">
        <f t="shared" si="5"/>
        <v>0.10582010582010583</v>
      </c>
      <c r="M25" s="96">
        <f t="shared" si="6"/>
        <v>1.945903872348706</v>
      </c>
      <c r="N25" s="97">
        <v>13</v>
      </c>
    </row>
    <row r="26" spans="1:14" ht="25.5">
      <c r="A26" s="79" t="s">
        <v>20</v>
      </c>
      <c r="B26" s="64" t="s">
        <v>151</v>
      </c>
      <c r="C26" s="95">
        <f t="shared" si="7"/>
        <v>2</v>
      </c>
      <c r="D26" s="96">
        <f t="shared" si="1"/>
        <v>0.11454753722794961</v>
      </c>
      <c r="E26" s="96">
        <f t="shared" si="2"/>
        <v>1.9927066935017836</v>
      </c>
      <c r="F26" s="97">
        <v>12</v>
      </c>
      <c r="G26" s="95">
        <v>1</v>
      </c>
      <c r="H26" s="96">
        <f t="shared" si="3"/>
        <v>0.12484394506866417</v>
      </c>
      <c r="I26" s="96">
        <f t="shared" si="4"/>
        <v>2.0418163998693237</v>
      </c>
      <c r="J26" s="97">
        <v>11</v>
      </c>
      <c r="K26" s="95">
        <v>1</v>
      </c>
      <c r="L26" s="96">
        <f t="shared" si="5"/>
        <v>0.10582010582010583</v>
      </c>
      <c r="M26" s="96">
        <f t="shared" si="6"/>
        <v>1.945903872348706</v>
      </c>
      <c r="N26" s="97">
        <v>13</v>
      </c>
    </row>
    <row r="27" spans="1:14" ht="25.5">
      <c r="A27" s="79" t="s">
        <v>21</v>
      </c>
      <c r="B27" s="64" t="s">
        <v>152</v>
      </c>
      <c r="C27" s="95">
        <f>G27+K27</f>
        <v>79</v>
      </c>
      <c r="D27" s="96">
        <f t="shared" si="1"/>
        <v>4.524627720504009</v>
      </c>
      <c r="E27" s="96">
        <f t="shared" si="2"/>
        <v>78.71191439332046</v>
      </c>
      <c r="F27" s="97">
        <v>5</v>
      </c>
      <c r="G27" s="95">
        <v>52</v>
      </c>
      <c r="H27" s="96">
        <f t="shared" si="3"/>
        <v>6.491885143570538</v>
      </c>
      <c r="I27" s="96">
        <f t="shared" si="4"/>
        <v>106.17445279320485</v>
      </c>
      <c r="J27" s="97">
        <v>5</v>
      </c>
      <c r="K27" s="95">
        <v>27</v>
      </c>
      <c r="L27" s="96">
        <f t="shared" si="5"/>
        <v>2.857142857142857</v>
      </c>
      <c r="M27" s="96">
        <f t="shared" si="6"/>
        <v>52.53940455341507</v>
      </c>
      <c r="N27" s="97">
        <v>9</v>
      </c>
    </row>
    <row r="28" spans="1:14" ht="25.5">
      <c r="A28" s="78" t="s">
        <v>49</v>
      </c>
      <c r="B28" s="64" t="s">
        <v>153</v>
      </c>
      <c r="C28" s="95">
        <f t="shared" si="7"/>
        <v>78</v>
      </c>
      <c r="D28" s="96">
        <f t="shared" si="1"/>
        <v>4.4673539518900345</v>
      </c>
      <c r="E28" s="96">
        <f t="shared" si="2"/>
        <v>77.71556104656955</v>
      </c>
      <c r="F28" s="97">
        <v>6</v>
      </c>
      <c r="G28" s="95">
        <v>42</v>
      </c>
      <c r="H28" s="96">
        <f t="shared" si="3"/>
        <v>5.2434456928838955</v>
      </c>
      <c r="I28" s="96">
        <f t="shared" si="4"/>
        <v>85.75628879451159</v>
      </c>
      <c r="J28" s="97">
        <v>6</v>
      </c>
      <c r="K28" s="95">
        <v>36</v>
      </c>
      <c r="L28" s="96">
        <f t="shared" si="5"/>
        <v>3.8095238095238098</v>
      </c>
      <c r="M28" s="96">
        <f t="shared" si="6"/>
        <v>70.05253940455341</v>
      </c>
      <c r="N28" s="97">
        <v>5</v>
      </c>
    </row>
    <row r="29" spans="1:14" ht="12.75">
      <c r="A29" s="101" t="s">
        <v>25</v>
      </c>
      <c r="B29" s="98"/>
      <c r="C29" s="99">
        <f>SUM(C9:C28)</f>
        <v>1746</v>
      </c>
      <c r="D29" s="100">
        <v>100</v>
      </c>
      <c r="E29" s="99">
        <f t="shared" si="2"/>
        <v>1739.632943427057</v>
      </c>
      <c r="F29" s="100"/>
      <c r="G29" s="99">
        <f>SUM(G9:G28)</f>
        <v>801</v>
      </c>
      <c r="H29" s="100">
        <f>SUM(H9:H28)</f>
        <v>99.99999999999999</v>
      </c>
      <c r="I29" s="99">
        <f t="shared" si="4"/>
        <v>1635.4949362953282</v>
      </c>
      <c r="J29" s="100"/>
      <c r="K29" s="99">
        <f>SUM(K9:K28)</f>
        <v>945</v>
      </c>
      <c r="L29" s="100">
        <f>SUM(L9:L28)</f>
        <v>100</v>
      </c>
      <c r="M29" s="99">
        <f t="shared" si="6"/>
        <v>1838.879159369527</v>
      </c>
      <c r="N29" s="100"/>
    </row>
    <row r="30" spans="2:14" ht="12.75">
      <c r="B30" s="102" t="s">
        <v>42</v>
      </c>
      <c r="C30" s="103">
        <f>G30+K30</f>
        <v>100366</v>
      </c>
      <c r="D30" s="103"/>
      <c r="E30" s="105"/>
      <c r="F30" s="104"/>
      <c r="G30" s="103">
        <v>48976</v>
      </c>
      <c r="H30" s="103"/>
      <c r="I30" s="105"/>
      <c r="J30" s="104"/>
      <c r="K30" s="103">
        <v>51390</v>
      </c>
      <c r="L30" s="103"/>
      <c r="M30" s="105"/>
      <c r="N30" s="104"/>
    </row>
  </sheetData>
  <sheetProtection/>
  <mergeCells count="29">
    <mergeCell ref="N6:N8"/>
    <mergeCell ref="A3:B5"/>
    <mergeCell ref="A6:B8"/>
    <mergeCell ref="H6:H8"/>
    <mergeCell ref="I6:I8"/>
    <mergeCell ref="J6:J8"/>
    <mergeCell ref="K6:K8"/>
    <mergeCell ref="L6:L8"/>
    <mergeCell ref="M6:M8"/>
    <mergeCell ref="J3:J5"/>
    <mergeCell ref="K3:K5"/>
    <mergeCell ref="L3:L5"/>
    <mergeCell ref="M3:M5"/>
    <mergeCell ref="N3:N5"/>
    <mergeCell ref="C6:C8"/>
    <mergeCell ref="D6:D8"/>
    <mergeCell ref="E6:E8"/>
    <mergeCell ref="F6:F8"/>
    <mergeCell ref="G6:G8"/>
    <mergeCell ref="C2:F2"/>
    <mergeCell ref="G2:J2"/>
    <mergeCell ref="K2:N2"/>
    <mergeCell ref="C3:C5"/>
    <mergeCell ref="D3:D5"/>
    <mergeCell ref="E3:E5"/>
    <mergeCell ref="F3:F5"/>
    <mergeCell ref="G3:G5"/>
    <mergeCell ref="H3:H5"/>
    <mergeCell ref="I3:I5"/>
  </mergeCells>
  <printOptions gridLines="1"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InNet</dc:creator>
  <cp:keywords/>
  <dc:description/>
  <cp:lastModifiedBy>Ivan Cerovečki</cp:lastModifiedBy>
  <cp:lastPrinted>2023-10-18T08:54:37Z</cp:lastPrinted>
  <dcterms:created xsi:type="dcterms:W3CDTF">2002-09-19T10:13:45Z</dcterms:created>
  <dcterms:modified xsi:type="dcterms:W3CDTF">2024-01-19T15:59:35Z</dcterms:modified>
  <cp:category/>
  <cp:version/>
  <cp:contentType/>
  <cp:contentStatus/>
</cp:coreProperties>
</file>