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erovecki\Documents\"/>
    </mc:Choice>
  </mc:AlternateContent>
  <bookViews>
    <workbookView xWindow="0" yWindow="0" windowWidth="28800" windowHeight="11535"/>
  </bookViews>
  <sheets>
    <sheet name="Tablica 2" sheetId="9" r:id="rId1"/>
    <sheet name="Tablica 3" sheetId="13" r:id="rId2"/>
    <sheet name="Tablica 4" sheetId="4" r:id="rId3"/>
    <sheet name="Tablica 5.1" sheetId="16" r:id="rId4"/>
    <sheet name="Tablica 5.2" sheetId="17" r:id="rId5"/>
    <sheet name="Tablica 6" sheetId="20" r:id="rId6"/>
    <sheet name="opća_obiteljska_65+" sheetId="24" r:id="rId7"/>
    <sheet name="Stanovništvo - DZS" sheetId="25" r:id="rId8"/>
  </sheets>
  <definedNames>
    <definedName name="_xlnm._FilterDatabase" localSheetId="1" hidden="1">'Tablica 3'!$C$1:$C$94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20" l="1"/>
  <c r="K32" i="20"/>
  <c r="K31" i="20"/>
  <c r="K21" i="20"/>
  <c r="J23" i="20"/>
  <c r="I54" i="13" l="1"/>
  <c r="H64" i="20"/>
  <c r="H65" i="20"/>
  <c r="H63" i="20"/>
  <c r="F64" i="20"/>
  <c r="F65" i="20"/>
  <c r="F63" i="20"/>
  <c r="D64" i="20"/>
  <c r="D65" i="20"/>
  <c r="D63" i="20"/>
  <c r="C25" i="24" l="1"/>
  <c r="K28" i="24" l="1"/>
  <c r="C3" i="24" l="1"/>
  <c r="C12" i="24"/>
  <c r="C15" i="24"/>
  <c r="C5" i="24"/>
  <c r="C19" i="24"/>
  <c r="C6" i="24"/>
  <c r="C10" i="24"/>
  <c r="C23" i="24"/>
  <c r="C16" i="24"/>
  <c r="C2" i="24"/>
  <c r="C17" i="24"/>
  <c r="C9" i="24"/>
  <c r="C13" i="24"/>
  <c r="C11" i="24"/>
  <c r="C14" i="24"/>
  <c r="C4" i="24"/>
  <c r="C18" i="24"/>
  <c r="C7" i="24"/>
  <c r="C8" i="24"/>
  <c r="C20" i="24"/>
  <c r="C21" i="24"/>
  <c r="C22" i="24"/>
  <c r="C24" i="24"/>
  <c r="H64" i="13" l="1"/>
  <c r="H65" i="13"/>
  <c r="H63" i="13"/>
  <c r="F64" i="13"/>
  <c r="F65" i="13"/>
  <c r="F63" i="13"/>
  <c r="D64" i="13"/>
  <c r="D65" i="13"/>
  <c r="D63" i="13"/>
  <c r="J61" i="20" l="1"/>
  <c r="K61" i="20" s="1"/>
  <c r="J62" i="20"/>
  <c r="K62" i="20" s="1"/>
  <c r="J60" i="20"/>
  <c r="K60" i="20" s="1"/>
  <c r="I61" i="20"/>
  <c r="I62" i="20"/>
  <c r="I60" i="20"/>
  <c r="G61" i="20"/>
  <c r="G62" i="20"/>
  <c r="G60" i="20"/>
  <c r="E61" i="20"/>
  <c r="E62" i="20"/>
  <c r="E60" i="20"/>
  <c r="I61" i="13" l="1"/>
  <c r="I62" i="13"/>
  <c r="I60" i="13"/>
  <c r="G61" i="13"/>
  <c r="G62" i="13"/>
  <c r="G60" i="13"/>
  <c r="E61" i="13"/>
  <c r="E62" i="13"/>
  <c r="E60" i="13"/>
  <c r="J61" i="13"/>
  <c r="K61" i="13" s="1"/>
  <c r="J62" i="13"/>
  <c r="K62" i="13" s="1"/>
  <c r="J60" i="13"/>
  <c r="K60" i="13" s="1"/>
  <c r="J63" i="20" l="1"/>
  <c r="J64" i="20"/>
  <c r="J65" i="20"/>
  <c r="E46" i="20" l="1"/>
  <c r="D7" i="4" l="1"/>
  <c r="F15" i="9"/>
  <c r="F14" i="9"/>
  <c r="E14" i="9"/>
  <c r="E15" i="9"/>
  <c r="D14" i="9"/>
  <c r="D15" i="9"/>
  <c r="C15" i="9"/>
  <c r="C14" i="9"/>
  <c r="C13" i="9"/>
  <c r="E6" i="13" l="1"/>
  <c r="J11" i="13" l="1"/>
  <c r="J17" i="13"/>
  <c r="J14" i="13"/>
  <c r="E13" i="13"/>
  <c r="D13" i="9"/>
  <c r="E13" i="9"/>
  <c r="F13" i="9"/>
  <c r="J56" i="13" l="1"/>
  <c r="J55" i="13"/>
  <c r="J54" i="13"/>
  <c r="I50" i="13"/>
  <c r="I49" i="13"/>
  <c r="I48" i="13"/>
  <c r="G55" i="13"/>
  <c r="G54" i="13"/>
  <c r="G52" i="13"/>
  <c r="G51" i="13"/>
  <c r="E44" i="13"/>
  <c r="J55" i="20"/>
  <c r="K55" i="20" s="1"/>
  <c r="J54" i="20"/>
  <c r="K54" i="20" s="1"/>
  <c r="I50" i="20"/>
  <c r="I49" i="20"/>
  <c r="I48" i="20"/>
  <c r="E44" i="20"/>
  <c r="G55" i="20"/>
  <c r="G54" i="20"/>
  <c r="G52" i="20"/>
  <c r="G53" i="20"/>
  <c r="G56" i="20"/>
  <c r="G57" i="20"/>
  <c r="G58" i="20"/>
  <c r="G59" i="20"/>
  <c r="G63" i="20"/>
  <c r="G64" i="20"/>
  <c r="G65" i="20"/>
  <c r="G51" i="20"/>
  <c r="E11" i="20"/>
  <c r="I65" i="20"/>
  <c r="E65" i="20"/>
  <c r="K64" i="20"/>
  <c r="I64" i="20"/>
  <c r="E64" i="20"/>
  <c r="I63" i="20"/>
  <c r="E63" i="20"/>
  <c r="J59" i="20"/>
  <c r="K59" i="20" s="1"/>
  <c r="I59" i="20"/>
  <c r="E59" i="20"/>
  <c r="J58" i="20"/>
  <c r="K58" i="20" s="1"/>
  <c r="I58" i="20"/>
  <c r="E58" i="20"/>
  <c r="J57" i="20"/>
  <c r="K57" i="20" s="1"/>
  <c r="I57" i="20"/>
  <c r="E57" i="20"/>
  <c r="J56" i="20"/>
  <c r="K56" i="20" s="1"/>
  <c r="I56" i="20"/>
  <c r="E56" i="20"/>
  <c r="I55" i="20"/>
  <c r="E55" i="20"/>
  <c r="I54" i="20"/>
  <c r="E54" i="20"/>
  <c r="J53" i="20"/>
  <c r="K53" i="20" s="1"/>
  <c r="I53" i="20"/>
  <c r="E53" i="20"/>
  <c r="J52" i="20"/>
  <c r="K52" i="20" s="1"/>
  <c r="I52" i="20"/>
  <c r="E52" i="20"/>
  <c r="J51" i="20"/>
  <c r="K51" i="20" s="1"/>
  <c r="I51" i="20"/>
  <c r="E51" i="20"/>
  <c r="J50" i="20"/>
  <c r="K50" i="20" s="1"/>
  <c r="G50" i="20"/>
  <c r="E50" i="20"/>
  <c r="J49" i="20"/>
  <c r="K49" i="20" s="1"/>
  <c r="G49" i="20"/>
  <c r="E49" i="20"/>
  <c r="J48" i="20"/>
  <c r="K48" i="20" s="1"/>
  <c r="G48" i="20"/>
  <c r="E48" i="20"/>
  <c r="J47" i="20"/>
  <c r="I47" i="20"/>
  <c r="G47" i="20"/>
  <c r="E47" i="20"/>
  <c r="J46" i="20"/>
  <c r="I46" i="20"/>
  <c r="G46" i="20"/>
  <c r="J45" i="20"/>
  <c r="I45" i="20"/>
  <c r="G45" i="20"/>
  <c r="E45" i="20"/>
  <c r="J44" i="20"/>
  <c r="K44" i="20" s="1"/>
  <c r="I44" i="20"/>
  <c r="G44" i="20"/>
  <c r="J43" i="20"/>
  <c r="K43" i="20" s="1"/>
  <c r="I43" i="20"/>
  <c r="G43" i="20"/>
  <c r="E43" i="20"/>
  <c r="J42" i="20"/>
  <c r="K42" i="20" s="1"/>
  <c r="I42" i="20"/>
  <c r="G42" i="20"/>
  <c r="E42" i="20"/>
  <c r="J41" i="20"/>
  <c r="K41" i="20" s="1"/>
  <c r="I41" i="20"/>
  <c r="G41" i="20"/>
  <c r="E41" i="20"/>
  <c r="J40" i="20"/>
  <c r="K40" i="20" s="1"/>
  <c r="I40" i="20"/>
  <c r="G40" i="20"/>
  <c r="E40" i="20"/>
  <c r="J39" i="20"/>
  <c r="I39" i="20"/>
  <c r="G39" i="20"/>
  <c r="E39" i="20"/>
  <c r="J38" i="20"/>
  <c r="K38" i="20" s="1"/>
  <c r="I38" i="20"/>
  <c r="G38" i="20"/>
  <c r="E38" i="20"/>
  <c r="J37" i="20"/>
  <c r="K37" i="20" s="1"/>
  <c r="I37" i="20"/>
  <c r="G37" i="20"/>
  <c r="E37" i="20"/>
  <c r="J36" i="20"/>
  <c r="K36" i="20" s="1"/>
  <c r="I36" i="20"/>
  <c r="G36" i="20"/>
  <c r="E36" i="20"/>
  <c r="J35" i="20"/>
  <c r="K35" i="20" s="1"/>
  <c r="I35" i="20"/>
  <c r="G35" i="20"/>
  <c r="E35" i="20"/>
  <c r="J34" i="20"/>
  <c r="K34" i="20" s="1"/>
  <c r="I34" i="20"/>
  <c r="G34" i="20"/>
  <c r="E34" i="20"/>
  <c r="J33" i="20"/>
  <c r="I33" i="20"/>
  <c r="G33" i="20"/>
  <c r="E33" i="20"/>
  <c r="J32" i="20"/>
  <c r="I32" i="20"/>
  <c r="G32" i="20"/>
  <c r="E32" i="20"/>
  <c r="J31" i="20"/>
  <c r="I31" i="20"/>
  <c r="G31" i="20"/>
  <c r="E31" i="20"/>
  <c r="J30" i="20"/>
  <c r="K30" i="20" s="1"/>
  <c r="I30" i="20"/>
  <c r="G30" i="20"/>
  <c r="E30" i="20"/>
  <c r="J29" i="20"/>
  <c r="K29" i="20" s="1"/>
  <c r="I29" i="20"/>
  <c r="G29" i="20"/>
  <c r="E29" i="20"/>
  <c r="J28" i="20"/>
  <c r="K28" i="20" s="1"/>
  <c r="I28" i="20"/>
  <c r="G28" i="20"/>
  <c r="E28" i="20"/>
  <c r="J27" i="20"/>
  <c r="K27" i="20" s="1"/>
  <c r="I27" i="20"/>
  <c r="G27" i="20"/>
  <c r="E27" i="20"/>
  <c r="J26" i="20"/>
  <c r="K26" i="20" s="1"/>
  <c r="I26" i="20"/>
  <c r="G26" i="20"/>
  <c r="E26" i="20"/>
  <c r="J25" i="20"/>
  <c r="K25" i="20" s="1"/>
  <c r="I25" i="20"/>
  <c r="G25" i="20"/>
  <c r="E25" i="20"/>
  <c r="J24" i="20"/>
  <c r="K24" i="20" s="1"/>
  <c r="I24" i="20"/>
  <c r="G24" i="20"/>
  <c r="E24" i="20"/>
  <c r="K23" i="20"/>
  <c r="I23" i="20"/>
  <c r="G23" i="20"/>
  <c r="E23" i="20"/>
  <c r="J22" i="20"/>
  <c r="K22" i="20" s="1"/>
  <c r="I22" i="20"/>
  <c r="G22" i="20"/>
  <c r="E22" i="20"/>
  <c r="J21" i="20"/>
  <c r="I21" i="20"/>
  <c r="G21" i="20"/>
  <c r="E21" i="20"/>
  <c r="J20" i="20"/>
  <c r="K20" i="20" s="1"/>
  <c r="I20" i="20"/>
  <c r="G20" i="20"/>
  <c r="E20" i="20"/>
  <c r="J19" i="20"/>
  <c r="K19" i="20" s="1"/>
  <c r="I19" i="20"/>
  <c r="G19" i="20"/>
  <c r="E19" i="20"/>
  <c r="J18" i="20"/>
  <c r="K18" i="20" s="1"/>
  <c r="I18" i="20"/>
  <c r="G18" i="20"/>
  <c r="E18" i="20"/>
  <c r="J17" i="20"/>
  <c r="K17" i="20" s="1"/>
  <c r="I17" i="20"/>
  <c r="G17" i="20"/>
  <c r="E17" i="20"/>
  <c r="J16" i="20"/>
  <c r="K16" i="20" s="1"/>
  <c r="I16" i="20"/>
  <c r="G16" i="20"/>
  <c r="E16" i="20"/>
  <c r="J15" i="20"/>
  <c r="K15" i="20" s="1"/>
  <c r="I15" i="20"/>
  <c r="G15" i="20"/>
  <c r="E15" i="20"/>
  <c r="J14" i="20"/>
  <c r="K14" i="20" s="1"/>
  <c r="I14" i="20"/>
  <c r="G14" i="20"/>
  <c r="E14" i="20"/>
  <c r="J13" i="20"/>
  <c r="K13" i="20" s="1"/>
  <c r="I13" i="20"/>
  <c r="G13" i="20"/>
  <c r="E13" i="20"/>
  <c r="J12" i="20"/>
  <c r="K12" i="20" s="1"/>
  <c r="I12" i="20"/>
  <c r="G12" i="20"/>
  <c r="E12" i="20"/>
  <c r="I11" i="20"/>
  <c r="G11" i="20"/>
  <c r="J10" i="20"/>
  <c r="K10" i="20" s="1"/>
  <c r="I10" i="20"/>
  <c r="G10" i="20"/>
  <c r="E10" i="20"/>
  <c r="J9" i="20"/>
  <c r="K9" i="20" s="1"/>
  <c r="I9" i="20"/>
  <c r="G9" i="20"/>
  <c r="E9" i="20"/>
  <c r="J8" i="20"/>
  <c r="I8" i="20"/>
  <c r="G8" i="20"/>
  <c r="E8" i="20"/>
  <c r="J7" i="20"/>
  <c r="I7" i="20"/>
  <c r="G7" i="20"/>
  <c r="E7" i="20"/>
  <c r="J6" i="20"/>
  <c r="K6" i="20" s="1"/>
  <c r="I6" i="20"/>
  <c r="G6" i="20"/>
  <c r="E6" i="20"/>
  <c r="I6" i="17"/>
  <c r="J6" i="17" s="1"/>
  <c r="I6" i="4"/>
  <c r="I6" i="16"/>
  <c r="I24" i="17"/>
  <c r="J24" i="17" s="1"/>
  <c r="H24" i="17"/>
  <c r="F24" i="17"/>
  <c r="D24" i="17"/>
  <c r="I10" i="17"/>
  <c r="J10" i="17" s="1"/>
  <c r="H10" i="17"/>
  <c r="F10" i="17"/>
  <c r="D10" i="17"/>
  <c r="I14" i="17"/>
  <c r="J14" i="17" s="1"/>
  <c r="H14" i="17"/>
  <c r="F14" i="17"/>
  <c r="D14" i="17"/>
  <c r="I20" i="17"/>
  <c r="J20" i="17" s="1"/>
  <c r="H20" i="17"/>
  <c r="F20" i="17"/>
  <c r="D20" i="17"/>
  <c r="I25" i="17"/>
  <c r="J25" i="17" s="1"/>
  <c r="H25" i="17"/>
  <c r="F25" i="17"/>
  <c r="D25" i="17"/>
  <c r="I23" i="17"/>
  <c r="J23" i="17" s="1"/>
  <c r="H23" i="17"/>
  <c r="F23" i="17"/>
  <c r="D23" i="17"/>
  <c r="I16" i="17"/>
  <c r="J16" i="17" s="1"/>
  <c r="H16" i="17"/>
  <c r="F16" i="17"/>
  <c r="D16" i="17"/>
  <c r="I21" i="17"/>
  <c r="J21" i="17" s="1"/>
  <c r="H21" i="17"/>
  <c r="F21" i="17"/>
  <c r="D21" i="17"/>
  <c r="I22" i="17"/>
  <c r="J22" i="17" s="1"/>
  <c r="H22" i="17"/>
  <c r="F22" i="17"/>
  <c r="D22" i="17"/>
  <c r="I19" i="17"/>
  <c r="J19" i="17" s="1"/>
  <c r="H19" i="17"/>
  <c r="F19" i="17"/>
  <c r="D19" i="17"/>
  <c r="I18" i="17"/>
  <c r="J18" i="17" s="1"/>
  <c r="H18" i="17"/>
  <c r="F18" i="17"/>
  <c r="D18" i="17"/>
  <c r="I26" i="17"/>
  <c r="J26" i="17" s="1"/>
  <c r="H26" i="17"/>
  <c r="F26" i="17"/>
  <c r="D26" i="17"/>
  <c r="I17" i="17"/>
  <c r="J17" i="17" s="1"/>
  <c r="H17" i="17"/>
  <c r="F17" i="17"/>
  <c r="D17" i="17"/>
  <c r="I15" i="17"/>
  <c r="J15" i="17" s="1"/>
  <c r="H15" i="17"/>
  <c r="F15" i="17"/>
  <c r="D15" i="17"/>
  <c r="I12" i="17"/>
  <c r="J12" i="17" s="1"/>
  <c r="H12" i="17"/>
  <c r="F12" i="17"/>
  <c r="D12" i="17"/>
  <c r="I13" i="17"/>
  <c r="J13" i="17" s="1"/>
  <c r="H13" i="17"/>
  <c r="F13" i="17"/>
  <c r="D13" i="17"/>
  <c r="I11" i="17"/>
  <c r="J11" i="17" s="1"/>
  <c r="H11" i="17"/>
  <c r="F11" i="17"/>
  <c r="D11" i="17"/>
  <c r="I9" i="17"/>
  <c r="J9" i="17" s="1"/>
  <c r="H9" i="17"/>
  <c r="F9" i="17"/>
  <c r="D9" i="17"/>
  <c r="I7" i="17"/>
  <c r="J7" i="17" s="1"/>
  <c r="H7" i="17"/>
  <c r="F7" i="17"/>
  <c r="D7" i="17"/>
  <c r="I8" i="17"/>
  <c r="J8" i="17" s="1"/>
  <c r="H8" i="17"/>
  <c r="F8" i="17"/>
  <c r="D8" i="17"/>
  <c r="H6" i="17"/>
  <c r="F6" i="17"/>
  <c r="D6" i="17"/>
  <c r="K46" i="20" l="1"/>
  <c r="K47" i="20"/>
  <c r="K45" i="20"/>
  <c r="K7" i="20"/>
  <c r="K8" i="20"/>
  <c r="K39" i="20"/>
  <c r="K63" i="20"/>
  <c r="K65" i="20"/>
  <c r="J11" i="20"/>
  <c r="K11" i="20" s="1"/>
  <c r="D18" i="16"/>
  <c r="F18" i="16"/>
  <c r="H18" i="16"/>
  <c r="I18" i="16"/>
  <c r="J18" i="16" s="1"/>
  <c r="I26" i="16"/>
  <c r="J26" i="16" s="1"/>
  <c r="H26" i="16"/>
  <c r="F26" i="16"/>
  <c r="D26" i="16"/>
  <c r="I23" i="16"/>
  <c r="J23" i="16" s="1"/>
  <c r="H23" i="16"/>
  <c r="F23" i="16"/>
  <c r="D23" i="16"/>
  <c r="I25" i="16"/>
  <c r="J25" i="16" s="1"/>
  <c r="H25" i="16"/>
  <c r="F25" i="16"/>
  <c r="D25" i="16"/>
  <c r="I22" i="16"/>
  <c r="J22" i="16" s="1"/>
  <c r="H22" i="16"/>
  <c r="F22" i="16"/>
  <c r="D22" i="16"/>
  <c r="I20" i="16"/>
  <c r="J20" i="16" s="1"/>
  <c r="H20" i="16"/>
  <c r="F20" i="16"/>
  <c r="D20" i="16"/>
  <c r="I24" i="16"/>
  <c r="J24" i="16" s="1"/>
  <c r="H24" i="16"/>
  <c r="F24" i="16"/>
  <c r="D24" i="16"/>
  <c r="I21" i="16"/>
  <c r="J21" i="16" s="1"/>
  <c r="H21" i="16"/>
  <c r="F21" i="16"/>
  <c r="D21" i="16"/>
  <c r="I19" i="16"/>
  <c r="J19" i="16" s="1"/>
  <c r="H19" i="16"/>
  <c r="F19" i="16"/>
  <c r="D19" i="16"/>
  <c r="I15" i="16"/>
  <c r="J15" i="16" s="1"/>
  <c r="H15" i="16"/>
  <c r="F15" i="16"/>
  <c r="D15" i="16"/>
  <c r="I16" i="16"/>
  <c r="J16" i="16" s="1"/>
  <c r="H16" i="16"/>
  <c r="F16" i="16"/>
  <c r="D16" i="16"/>
  <c r="I14" i="16"/>
  <c r="J14" i="16" s="1"/>
  <c r="H14" i="16"/>
  <c r="F14" i="16"/>
  <c r="D14" i="16"/>
  <c r="I17" i="16"/>
  <c r="J17" i="16" s="1"/>
  <c r="H17" i="16"/>
  <c r="F17" i="16"/>
  <c r="D17" i="16"/>
  <c r="I13" i="16"/>
  <c r="J13" i="16" s="1"/>
  <c r="H13" i="16"/>
  <c r="F13" i="16"/>
  <c r="D13" i="16"/>
  <c r="I12" i="16"/>
  <c r="J12" i="16" s="1"/>
  <c r="H12" i="16"/>
  <c r="F12" i="16"/>
  <c r="D12" i="16"/>
  <c r="I11" i="16"/>
  <c r="J11" i="16" s="1"/>
  <c r="H11" i="16"/>
  <c r="F11" i="16"/>
  <c r="D11" i="16"/>
  <c r="I9" i="16"/>
  <c r="J9" i="16" s="1"/>
  <c r="H9" i="16"/>
  <c r="F9" i="16"/>
  <c r="D9" i="16"/>
  <c r="I8" i="16"/>
  <c r="J8" i="16" s="1"/>
  <c r="H8" i="16"/>
  <c r="F8" i="16"/>
  <c r="D8" i="16"/>
  <c r="I10" i="16"/>
  <c r="J10" i="16" s="1"/>
  <c r="H10" i="16"/>
  <c r="F10" i="16"/>
  <c r="D10" i="16"/>
  <c r="I7" i="16"/>
  <c r="J7" i="16" s="1"/>
  <c r="H7" i="16"/>
  <c r="F7" i="16"/>
  <c r="D7" i="16"/>
  <c r="J6" i="16"/>
  <c r="H6" i="16"/>
  <c r="F6" i="16"/>
  <c r="D6" i="16"/>
  <c r="I13" i="4"/>
  <c r="J13" i="4" s="1"/>
  <c r="I16" i="4"/>
  <c r="J16" i="4" s="1"/>
  <c r="I25" i="4"/>
  <c r="J25" i="4" s="1"/>
  <c r="I24" i="4"/>
  <c r="J24" i="4" s="1"/>
  <c r="I17" i="4"/>
  <c r="J17" i="4" s="1"/>
  <c r="I23" i="4"/>
  <c r="J23" i="4" s="1"/>
  <c r="I22" i="4"/>
  <c r="J22" i="4" s="1"/>
  <c r="I19" i="4"/>
  <c r="J19" i="4" s="1"/>
  <c r="I21" i="4"/>
  <c r="J21" i="4" s="1"/>
  <c r="I18" i="4"/>
  <c r="J18" i="4" s="1"/>
  <c r="I20" i="4"/>
  <c r="J20" i="4" s="1"/>
  <c r="I15" i="4"/>
  <c r="J15" i="4" s="1"/>
  <c r="I14" i="4"/>
  <c r="J14" i="4" s="1"/>
  <c r="I12" i="4"/>
  <c r="J12" i="4" s="1"/>
  <c r="I11" i="4"/>
  <c r="J11" i="4" s="1"/>
  <c r="I9" i="4"/>
  <c r="J9" i="4" s="1"/>
  <c r="I10" i="4"/>
  <c r="J10" i="4" s="1"/>
  <c r="I8" i="4"/>
  <c r="J8" i="4" s="1"/>
  <c r="I7" i="4"/>
  <c r="J7" i="4" s="1"/>
  <c r="H13" i="4"/>
  <c r="H16" i="4"/>
  <c r="H25" i="4"/>
  <c r="H24" i="4"/>
  <c r="H17" i="4"/>
  <c r="H23" i="4"/>
  <c r="H22" i="4"/>
  <c r="H19" i="4"/>
  <c r="H21" i="4"/>
  <c r="H18" i="4"/>
  <c r="H20" i="4"/>
  <c r="H15" i="4"/>
  <c r="H14" i="4"/>
  <c r="H12" i="4"/>
  <c r="H11" i="4"/>
  <c r="H9" i="4"/>
  <c r="H10" i="4"/>
  <c r="H8" i="4"/>
  <c r="H7" i="4"/>
  <c r="F13" i="4"/>
  <c r="F16" i="4"/>
  <c r="F25" i="4"/>
  <c r="F24" i="4"/>
  <c r="F17" i="4"/>
  <c r="F23" i="4"/>
  <c r="F22" i="4"/>
  <c r="F19" i="4"/>
  <c r="F21" i="4"/>
  <c r="F18" i="4"/>
  <c r="F20" i="4"/>
  <c r="F15" i="4"/>
  <c r="F14" i="4"/>
  <c r="F12" i="4"/>
  <c r="F11" i="4"/>
  <c r="F9" i="4"/>
  <c r="F10" i="4"/>
  <c r="F8" i="4"/>
  <c r="F7" i="4"/>
  <c r="D13" i="4"/>
  <c r="D16" i="4"/>
  <c r="D25" i="4"/>
  <c r="D24" i="4"/>
  <c r="D17" i="4"/>
  <c r="D23" i="4"/>
  <c r="D22" i="4"/>
  <c r="D19" i="4"/>
  <c r="D21" i="4"/>
  <c r="D18" i="4"/>
  <c r="D20" i="4"/>
  <c r="D15" i="4"/>
  <c r="D14" i="4"/>
  <c r="D12" i="4"/>
  <c r="D11" i="4"/>
  <c r="D9" i="4"/>
  <c r="D10" i="4"/>
  <c r="D8" i="4"/>
  <c r="J6" i="4"/>
  <c r="H6" i="4"/>
  <c r="F6" i="4"/>
  <c r="D6" i="4"/>
  <c r="J6" i="13" l="1"/>
  <c r="E7" i="13"/>
  <c r="G7" i="13"/>
  <c r="I7" i="13"/>
  <c r="J7" i="13"/>
  <c r="J8" i="13"/>
  <c r="J9" i="13"/>
  <c r="E10" i="13"/>
  <c r="G10" i="13"/>
  <c r="I10" i="13"/>
  <c r="J10" i="13"/>
  <c r="K10" i="13" s="1"/>
  <c r="J12" i="13"/>
  <c r="G13" i="13"/>
  <c r="I13" i="13"/>
  <c r="J13" i="13"/>
  <c r="K13" i="13" s="1"/>
  <c r="J15" i="13"/>
  <c r="E16" i="13"/>
  <c r="G16" i="13"/>
  <c r="I16" i="13"/>
  <c r="J16" i="13"/>
  <c r="K16" i="13" s="1"/>
  <c r="J18" i="13"/>
  <c r="E19" i="13"/>
  <c r="G19" i="13"/>
  <c r="I19" i="13"/>
  <c r="J19" i="13"/>
  <c r="K19" i="13" s="1"/>
  <c r="J20" i="13"/>
  <c r="J21" i="13"/>
  <c r="E22" i="13"/>
  <c r="G22" i="13"/>
  <c r="I22" i="13"/>
  <c r="J22" i="13"/>
  <c r="K22" i="13" s="1"/>
  <c r="J23" i="13"/>
  <c r="J24" i="13"/>
  <c r="E25" i="13"/>
  <c r="G25" i="13"/>
  <c r="I25" i="13"/>
  <c r="J25" i="13"/>
  <c r="K25" i="13" s="1"/>
  <c r="J26" i="13"/>
  <c r="J27" i="13"/>
  <c r="E28" i="13"/>
  <c r="G28" i="13"/>
  <c r="I28" i="13"/>
  <c r="J28" i="13"/>
  <c r="K28" i="13" s="1"/>
  <c r="I8" i="13" s="1"/>
  <c r="J29" i="13"/>
  <c r="J30" i="13"/>
  <c r="E31" i="13"/>
  <c r="G31" i="13"/>
  <c r="I31" i="13"/>
  <c r="J31" i="13"/>
  <c r="K31" i="13" s="1"/>
  <c r="J32" i="13"/>
  <c r="E33" i="13"/>
  <c r="J33" i="13"/>
  <c r="K33" i="13" s="1"/>
  <c r="E34" i="13"/>
  <c r="G34" i="13"/>
  <c r="I34" i="13"/>
  <c r="J34" i="13"/>
  <c r="K34" i="13" s="1"/>
  <c r="E35" i="13"/>
  <c r="J35" i="13"/>
  <c r="K35" i="13" s="1"/>
  <c r="E36" i="13"/>
  <c r="G36" i="13"/>
  <c r="J36" i="13"/>
  <c r="K36" i="13" s="1"/>
  <c r="E37" i="13"/>
  <c r="G37" i="13"/>
  <c r="I37" i="13"/>
  <c r="J37" i="13"/>
  <c r="K37" i="13" s="1"/>
  <c r="E38" i="13"/>
  <c r="G38" i="13"/>
  <c r="J38" i="13"/>
  <c r="K38" i="13" s="1"/>
  <c r="E39" i="13"/>
  <c r="G39" i="13"/>
  <c r="J39" i="13"/>
  <c r="E40" i="13"/>
  <c r="G40" i="13"/>
  <c r="I40" i="13"/>
  <c r="J40" i="13"/>
  <c r="E41" i="13"/>
  <c r="G41" i="13"/>
  <c r="J41" i="13"/>
  <c r="E42" i="13"/>
  <c r="G42" i="13"/>
  <c r="I42" i="13"/>
  <c r="J42" i="13"/>
  <c r="K42" i="13" s="1"/>
  <c r="E43" i="13"/>
  <c r="G43" i="13"/>
  <c r="I43" i="13"/>
  <c r="J43" i="13"/>
  <c r="K43" i="13" s="1"/>
  <c r="G44" i="13"/>
  <c r="I44" i="13"/>
  <c r="J44" i="13"/>
  <c r="K44" i="13" s="1"/>
  <c r="E45" i="13"/>
  <c r="G45" i="13"/>
  <c r="I45" i="13"/>
  <c r="J45" i="13"/>
  <c r="K45" i="13" s="1"/>
  <c r="E46" i="13"/>
  <c r="G46" i="13"/>
  <c r="I46" i="13"/>
  <c r="J46" i="13"/>
  <c r="K46" i="13" s="1"/>
  <c r="E47" i="13"/>
  <c r="G47" i="13"/>
  <c r="I47" i="13"/>
  <c r="J47" i="13"/>
  <c r="K47" i="13" s="1"/>
  <c r="E48" i="13"/>
  <c r="G48" i="13"/>
  <c r="J48" i="13"/>
  <c r="K48" i="13" s="1"/>
  <c r="E49" i="13"/>
  <c r="G49" i="13"/>
  <c r="J49" i="13"/>
  <c r="K49" i="13" s="1"/>
  <c r="E50" i="13"/>
  <c r="G50" i="13"/>
  <c r="J50" i="13"/>
  <c r="K50" i="13" s="1"/>
  <c r="E51" i="13"/>
  <c r="I51" i="13"/>
  <c r="J51" i="13"/>
  <c r="K51" i="13" s="1"/>
  <c r="E52" i="13"/>
  <c r="I52" i="13"/>
  <c r="J52" i="13"/>
  <c r="K52" i="13" s="1"/>
  <c r="E53" i="13"/>
  <c r="G53" i="13"/>
  <c r="I53" i="13"/>
  <c r="J53" i="13"/>
  <c r="K53" i="13" s="1"/>
  <c r="E54" i="13"/>
  <c r="K54" i="13"/>
  <c r="E55" i="13"/>
  <c r="I55" i="13"/>
  <c r="K55" i="13"/>
  <c r="E56" i="13"/>
  <c r="G56" i="13"/>
  <c r="I56" i="13"/>
  <c r="K56" i="13"/>
  <c r="E57" i="13"/>
  <c r="G57" i="13"/>
  <c r="I57" i="13"/>
  <c r="J57" i="13"/>
  <c r="K57" i="13" s="1"/>
  <c r="E58" i="13"/>
  <c r="G58" i="13"/>
  <c r="I58" i="13"/>
  <c r="J58" i="13"/>
  <c r="K58" i="13" s="1"/>
  <c r="E59" i="13"/>
  <c r="G59" i="13"/>
  <c r="I59" i="13"/>
  <c r="J59" i="13"/>
  <c r="E63" i="13"/>
  <c r="G63" i="13"/>
  <c r="I63" i="13"/>
  <c r="J63" i="13"/>
  <c r="K63" i="13" s="1"/>
  <c r="E64" i="13"/>
  <c r="G64" i="13"/>
  <c r="I64" i="13"/>
  <c r="J64" i="13"/>
  <c r="E65" i="13"/>
  <c r="G65" i="13"/>
  <c r="I65" i="13"/>
  <c r="J65" i="13"/>
  <c r="K39" i="13" l="1"/>
  <c r="K40" i="13"/>
  <c r="K65" i="13"/>
  <c r="K41" i="13"/>
  <c r="K64" i="13"/>
  <c r="I14" i="13"/>
  <c r="I6" i="13"/>
  <c r="I38" i="13"/>
  <c r="I36" i="13"/>
  <c r="I33" i="13"/>
  <c r="I29" i="13"/>
  <c r="I27" i="13"/>
  <c r="I24" i="13"/>
  <c r="I17" i="13"/>
  <c r="I11" i="13"/>
  <c r="I39" i="13"/>
  <c r="I35" i="13"/>
  <c r="I32" i="13"/>
  <c r="I30" i="13"/>
  <c r="I26" i="13"/>
  <c r="I21" i="13"/>
  <c r="I18" i="13"/>
  <c r="I9" i="13"/>
  <c r="I15" i="13"/>
  <c r="I41" i="13"/>
  <c r="I23" i="13"/>
  <c r="I20" i="13"/>
  <c r="I12" i="13"/>
  <c r="K7" i="13"/>
  <c r="K59" i="13"/>
  <c r="E8" i="13"/>
  <c r="E20" i="13"/>
  <c r="E32" i="13"/>
  <c r="E17" i="13"/>
  <c r="E14" i="13"/>
  <c r="E26" i="13"/>
  <c r="E11" i="13"/>
  <c r="E29" i="13"/>
  <c r="E23" i="13"/>
  <c r="E18" i="13"/>
  <c r="E30" i="13"/>
  <c r="E12" i="13"/>
  <c r="E15" i="13"/>
  <c r="E24" i="13"/>
  <c r="E9" i="13"/>
  <c r="E27" i="13"/>
  <c r="E21" i="13"/>
  <c r="G12" i="13"/>
  <c r="G27" i="13"/>
  <c r="G18" i="13"/>
  <c r="G30" i="13"/>
  <c r="G9" i="13"/>
  <c r="G21" i="13"/>
  <c r="G33" i="13"/>
  <c r="G6" i="13"/>
  <c r="G24" i="13"/>
  <c r="G15" i="13"/>
  <c r="G17" i="13"/>
  <c r="G35" i="13"/>
  <c r="G23" i="13"/>
  <c r="G14" i="13"/>
  <c r="G29" i="13"/>
  <c r="G11" i="13"/>
  <c r="G32" i="13"/>
  <c r="G8" i="13"/>
  <c r="G26" i="13"/>
  <c r="G20" i="13"/>
  <c r="K11" i="13"/>
  <c r="K29" i="13"/>
  <c r="K14" i="13"/>
  <c r="K32" i="13"/>
  <c r="K17" i="13"/>
  <c r="K23" i="13"/>
  <c r="K20" i="13"/>
  <c r="K26" i="13"/>
  <c r="K8" i="13"/>
  <c r="K12" i="13"/>
  <c r="K15" i="13"/>
  <c r="K24" i="13"/>
  <c r="K27" i="13"/>
  <c r="K30" i="13"/>
  <c r="K21" i="13"/>
  <c r="K6" i="13"/>
  <c r="K9" i="13"/>
  <c r="K18" i="13"/>
</calcChain>
</file>

<file path=xl/sharedStrings.xml><?xml version="1.0" encoding="utf-8"?>
<sst xmlns="http://schemas.openxmlformats.org/spreadsheetml/2006/main" count="661" uniqueCount="247">
  <si>
    <t>A41</t>
  </si>
  <si>
    <t>C18</t>
  </si>
  <si>
    <t>C34</t>
  </si>
  <si>
    <t>C50</t>
  </si>
  <si>
    <t>C67</t>
  </si>
  <si>
    <t>I63</t>
  </si>
  <si>
    <t>I21</t>
  </si>
  <si>
    <t>I20</t>
  </si>
  <si>
    <t>I25</t>
  </si>
  <si>
    <t>I48</t>
  </si>
  <si>
    <t>J18</t>
  </si>
  <si>
    <t>K80</t>
  </si>
  <si>
    <t>K40</t>
  </si>
  <si>
    <t>M16</t>
  </si>
  <si>
    <t>M17</t>
  </si>
  <si>
    <t>S72</t>
  </si>
  <si>
    <t>65-74</t>
  </si>
  <si>
    <t>75-84</t>
  </si>
  <si>
    <t>85+</t>
  </si>
  <si>
    <t>65+</t>
  </si>
  <si>
    <t>D I J A G N O Z A</t>
  </si>
  <si>
    <t>65 - 74</t>
  </si>
  <si>
    <t>75 - 84</t>
  </si>
  <si>
    <t>85 i više</t>
  </si>
  <si>
    <t>65 i više</t>
  </si>
  <si>
    <t>ICD 10 Code</t>
  </si>
  <si>
    <t>Diagnosis</t>
  </si>
  <si>
    <t>65-74 yr</t>
  </si>
  <si>
    <t>75-84 yr</t>
  </si>
  <si>
    <t>85 yr and above</t>
  </si>
  <si>
    <t>65 yr and above</t>
  </si>
  <si>
    <t>Cerebralni infarkt</t>
  </si>
  <si>
    <t>Prijelom bedrene kosti (femura)</t>
  </si>
  <si>
    <t>Pneumonija, nespecificiranog uzročnika</t>
  </si>
  <si>
    <t>Dobna skupina </t>
  </si>
  <si>
    <t xml:space="preserve">Izvor podataka: </t>
  </si>
  <si>
    <t>Bolesničko-statistički obrazac</t>
  </si>
  <si>
    <t xml:space="preserve">Source of information: </t>
  </si>
  <si>
    <t>Case Statistical Card</t>
  </si>
  <si>
    <t>I</t>
  </si>
  <si>
    <t>Žene - female</t>
  </si>
  <si>
    <t>II</t>
  </si>
  <si>
    <t>III</t>
  </si>
  <si>
    <t>Muški- male</t>
  </si>
  <si>
    <t>IV</t>
  </si>
  <si>
    <t>V</t>
  </si>
  <si>
    <t>VI</t>
  </si>
  <si>
    <t>VII</t>
  </si>
  <si>
    <t>VIII</t>
  </si>
  <si>
    <t>IX</t>
  </si>
  <si>
    <t>Bolesti cirkulacijskog sustava</t>
  </si>
  <si>
    <t>X</t>
  </si>
  <si>
    <t>XI</t>
  </si>
  <si>
    <t>XII</t>
  </si>
  <si>
    <t>XIII</t>
  </si>
  <si>
    <t>Bolesti mišićno-koštanog sustava i vezivnog tkiva</t>
  </si>
  <si>
    <t>XIV</t>
  </si>
  <si>
    <t>Bolesti sustava mokraćnih i spolnih organa</t>
  </si>
  <si>
    <t>XVII</t>
  </si>
  <si>
    <t>XVIII</t>
  </si>
  <si>
    <t>XIX</t>
  </si>
  <si>
    <t>XXI</t>
  </si>
  <si>
    <t xml:space="preserve">Stanovništvo: </t>
  </si>
  <si>
    <t>Ukupno-Total</t>
  </si>
  <si>
    <t>Dobna skupina - Age group</t>
  </si>
  <si>
    <t>I50</t>
  </si>
  <si>
    <t>I70</t>
  </si>
  <si>
    <t>Z51</t>
  </si>
  <si>
    <t>Izvor podataka: Bolesničko-statistički obrazac</t>
  </si>
  <si>
    <t>Source of information: Case Statistical Card</t>
  </si>
  <si>
    <t>M</t>
  </si>
  <si>
    <t>Ž</t>
  </si>
  <si>
    <t>U</t>
  </si>
  <si>
    <t xml:space="preserve">Endokrine bolesti, bolesti prehrane imetabolizma </t>
  </si>
  <si>
    <t>Ukupno</t>
  </si>
  <si>
    <t>M96</t>
  </si>
  <si>
    <t>Z96</t>
  </si>
  <si>
    <t>Poremećaji mišićno-koštanog sustava koji se pojavljuju nakon određenih postupaka, nesvrstani drugamo</t>
  </si>
  <si>
    <t>Prisutnost drugih funkcionalnih usadaka (implantata)</t>
  </si>
  <si>
    <t xml:space="preserve">ukupno 65+ </t>
  </si>
  <si>
    <t>XXII</t>
  </si>
  <si>
    <t>J96</t>
  </si>
  <si>
    <t>C20</t>
  </si>
  <si>
    <t>ukupno za opću</t>
  </si>
  <si>
    <t>hosp.</t>
  </si>
  <si>
    <t>top 5 skupina za 65+ ukupno</t>
  </si>
  <si>
    <t>Žene</t>
  </si>
  <si>
    <t>Muškarci</t>
  </si>
  <si>
    <t>Županija</t>
  </si>
  <si>
    <t>Starost</t>
  </si>
  <si>
    <t xml:space="preserve">Ukupno
</t>
  </si>
  <si>
    <t>Republika Hrvatska</t>
  </si>
  <si>
    <t>Stanovništvo: Državni zavod za statistiku, Procjena stanovništva Republike Hrvatske prema dobnim skupinama i spolu, po županijama krajem godine u 2023., objavljeno 06.09.024. (ukupno 3.861.967)</t>
  </si>
  <si>
    <t>31. prosinca 2023.</t>
  </si>
  <si>
    <t xml:space="preserve">Novotvorine </t>
  </si>
  <si>
    <t>M54</t>
  </si>
  <si>
    <t>Tablica 4.</t>
  </si>
  <si>
    <t>Broj osoba kod kojih je zabilježena barem jedna dijagnoza iz navedenih skupina bolesti i stanja u djelatnosti obiteljske (opće) medicine u Hrvatskoj u 2023. godini</t>
  </si>
  <si>
    <t>Table 4</t>
  </si>
  <si>
    <t>Number of persons with at least one diagnosis from the listed group of diseases and conditions in family (general) medicine practices in Croatia in 2023</t>
  </si>
  <si>
    <r>
      <t xml:space="preserve">Skupina dijagnoza u MKB-10 / </t>
    </r>
    <r>
      <rPr>
        <b/>
        <i/>
        <sz val="10"/>
        <color rgb="FF000000"/>
        <rFont val="Calibri"/>
        <family val="2"/>
        <charset val="238"/>
      </rPr>
      <t>ICD-10 diagnosis codes</t>
    </r>
  </si>
  <si>
    <r>
      <t xml:space="preserve">Broj osoba po dobnim skupinama / </t>
    </r>
    <r>
      <rPr>
        <b/>
        <i/>
        <sz val="10"/>
        <color rgb="FF000000"/>
        <rFont val="Calibri"/>
        <family val="2"/>
        <charset val="238"/>
        <scheme val="minor"/>
      </rPr>
      <t>Number of patients  by age group</t>
    </r>
  </si>
  <si>
    <t>0-6</t>
  </si>
  <si>
    <t>7-18</t>
  </si>
  <si>
    <t>19-64</t>
  </si>
  <si>
    <r>
      <t xml:space="preserve">Zarazne i parazitarne bolesti - </t>
    </r>
    <r>
      <rPr>
        <i/>
        <sz val="10"/>
        <rFont val="Calibri"/>
        <family val="2"/>
        <charset val="238"/>
      </rPr>
      <t>Certain infectious and parasitic diseases</t>
    </r>
  </si>
  <si>
    <t>A00-B99</t>
  </si>
  <si>
    <r>
      <t xml:space="preserve">Novotvorine - </t>
    </r>
    <r>
      <rPr>
        <i/>
        <sz val="10"/>
        <rFont val="Calibri"/>
        <family val="2"/>
        <charset val="238"/>
      </rPr>
      <t>Neoplasms</t>
    </r>
  </si>
  <si>
    <t>C00-D48</t>
  </si>
  <si>
    <r>
      <t xml:space="preserve">Bolesti krvi i krvotvornog  sustava, te određene bolesti imunosnog sustava - </t>
    </r>
    <r>
      <rPr>
        <i/>
        <sz val="10"/>
        <rFont val="Calibri"/>
        <family val="2"/>
        <charset val="238"/>
      </rPr>
      <t>Diseases of the blood and blood-forming organs and certain disorders involving the immune mechanism</t>
    </r>
  </si>
  <si>
    <t>D50-D89</t>
  </si>
  <si>
    <r>
      <t xml:space="preserve">Endokrine bolesti, bolesti prehrane i bolesti metabolizma - </t>
    </r>
    <r>
      <rPr>
        <i/>
        <sz val="10"/>
        <rFont val="Calibri"/>
        <family val="2"/>
        <charset val="238"/>
      </rPr>
      <t>Endocrine, nutritional and metabolic diseases</t>
    </r>
  </si>
  <si>
    <t>E00 -E90</t>
  </si>
  <si>
    <r>
      <t xml:space="preserve">Mentalni poremećaji i poremećaji ponašanja - </t>
    </r>
    <r>
      <rPr>
        <i/>
        <sz val="10"/>
        <rFont val="Calibri"/>
        <family val="2"/>
        <charset val="238"/>
      </rPr>
      <t>Mental and behavioural disorders  </t>
    </r>
  </si>
  <si>
    <t>F00-F99</t>
  </si>
  <si>
    <r>
      <t xml:space="preserve">Bolesti živčanog sustava - </t>
    </r>
    <r>
      <rPr>
        <i/>
        <sz val="10"/>
        <rFont val="Calibri"/>
        <family val="2"/>
        <charset val="238"/>
      </rPr>
      <t>Diseases of the nervous system</t>
    </r>
  </si>
  <si>
    <t>G00 - G99</t>
  </si>
  <si>
    <r>
      <t xml:space="preserve">Bolesti oka i adneksa - </t>
    </r>
    <r>
      <rPr>
        <i/>
        <sz val="10"/>
        <rFont val="Calibri"/>
        <family val="2"/>
        <charset val="238"/>
      </rPr>
      <t>Diseases of the eye and adnexa</t>
    </r>
  </si>
  <si>
    <t>H00 - H59</t>
  </si>
  <si>
    <r>
      <t>Bolesti uha i mastoidnih procesa -</t>
    </r>
    <r>
      <rPr>
        <i/>
        <sz val="10"/>
        <rFont val="Calibri"/>
        <family val="2"/>
        <charset val="238"/>
      </rPr>
      <t xml:space="preserve"> Diseases of the ear and mastoid process</t>
    </r>
  </si>
  <si>
    <t>H60- H95</t>
  </si>
  <si>
    <r>
      <t xml:space="preserve">Bolesti cirkulacijskog (krvožilnog) sustava - </t>
    </r>
    <r>
      <rPr>
        <i/>
        <sz val="10"/>
        <rFont val="Calibri"/>
        <family val="2"/>
        <charset val="238"/>
      </rPr>
      <t>Diseases of the circulatory system</t>
    </r>
  </si>
  <si>
    <t>I00- I99</t>
  </si>
  <si>
    <r>
      <t>Bolesti dišnog (respiracijskog) sustava -</t>
    </r>
    <r>
      <rPr>
        <i/>
        <sz val="10"/>
        <rFont val="Calibri"/>
        <family val="2"/>
        <charset val="238"/>
      </rPr>
      <t xml:space="preserve"> Diseases of the respiratory system</t>
    </r>
  </si>
  <si>
    <t>J00-J99</t>
  </si>
  <si>
    <r>
      <t xml:space="preserve">Bolesti probavnog sustava - </t>
    </r>
    <r>
      <rPr>
        <i/>
        <sz val="10"/>
        <rFont val="Calibri"/>
        <family val="2"/>
        <charset val="238"/>
      </rPr>
      <t>Diseases of the digestive system</t>
    </r>
  </si>
  <si>
    <t>K00- K93</t>
  </si>
  <si>
    <r>
      <t xml:space="preserve">Bolesti kože i potkožnog tkiva - </t>
    </r>
    <r>
      <rPr>
        <i/>
        <sz val="10"/>
        <rFont val="Calibri"/>
        <family val="2"/>
        <charset val="238"/>
      </rPr>
      <t>Diseases of the skin and subcutaneous tissue</t>
    </r>
  </si>
  <si>
    <t>L00- L99</t>
  </si>
  <si>
    <r>
      <t xml:space="preserve">Bolesti mišićno-koštanog sustava i vezivnog tkiva - </t>
    </r>
    <r>
      <rPr>
        <i/>
        <sz val="10"/>
        <rFont val="Calibri"/>
        <family val="2"/>
        <charset val="238"/>
      </rPr>
      <t>Diseases of the musculoskeletal system and connective tissue</t>
    </r>
  </si>
  <si>
    <t>M00-M99</t>
  </si>
  <si>
    <r>
      <t xml:space="preserve">Bolesti genitalno-urinarnog sustava - </t>
    </r>
    <r>
      <rPr>
        <i/>
        <sz val="10"/>
        <rFont val="Calibri"/>
        <family val="2"/>
        <charset val="238"/>
      </rPr>
      <t>Diseases of the genitourinary system</t>
    </r>
  </si>
  <si>
    <t>N00 -N99</t>
  </si>
  <si>
    <r>
      <t xml:space="preserve">Trudnoća i porođaj - </t>
    </r>
    <r>
      <rPr>
        <i/>
        <sz val="10"/>
        <rFont val="Calibri"/>
        <family val="2"/>
        <charset val="238"/>
      </rPr>
      <t>Pregnancy, childbirth and the puerperium</t>
    </r>
  </si>
  <si>
    <t>O00 -O99</t>
  </si>
  <si>
    <r>
      <t xml:space="preserve">Određena stanja porođajnog perioda (5 mj. prije i 1 mj. poslije) - </t>
    </r>
    <r>
      <rPr>
        <i/>
        <sz val="10"/>
        <rFont val="Calibri"/>
        <family val="2"/>
        <charset val="238"/>
      </rPr>
      <t>Certain conditions originating in the perinatal period</t>
    </r>
  </si>
  <si>
    <t>P00-P96</t>
  </si>
  <si>
    <r>
      <t xml:space="preserve">Prirođene malformacije, deformacije i kromosomske abnormalnosti - </t>
    </r>
    <r>
      <rPr>
        <i/>
        <sz val="10"/>
        <rFont val="Calibri"/>
        <family val="2"/>
        <charset val="238"/>
      </rPr>
      <t>Congenital malformations, deformations and chromosomal abnormalities</t>
    </r>
  </si>
  <si>
    <t>Q00- Q99</t>
  </si>
  <si>
    <r>
      <t xml:space="preserve">Simptomi, znakovi i abnormalni klinički i laboratorijski nalazi, neklasificirani drugdje - </t>
    </r>
    <r>
      <rPr>
        <i/>
        <sz val="10"/>
        <rFont val="Calibri"/>
        <family val="2"/>
        <charset val="238"/>
      </rPr>
      <t>Symptoms, signs and abnormal clinical and laboratory findings, not elsewhere classified</t>
    </r>
  </si>
  <si>
    <t>R00- R99</t>
  </si>
  <si>
    <r>
      <t>Ozljede, trovanja i određene druge posljedice s vanjskim uzrokom -</t>
    </r>
    <r>
      <rPr>
        <i/>
        <sz val="10"/>
        <rFont val="Calibri"/>
        <family val="2"/>
        <charset val="238"/>
      </rPr>
      <t xml:space="preserve"> Injury, poisoning and certain other consequences of external causes</t>
    </r>
  </si>
  <si>
    <t>S00-T98</t>
  </si>
  <si>
    <r>
      <t xml:space="preserve">Kodovi za posebne svrhe - </t>
    </r>
    <r>
      <rPr>
        <i/>
        <sz val="10"/>
        <rFont val="Calibri"/>
        <family val="2"/>
        <charset val="238"/>
      </rPr>
      <t>Codes for special purposes</t>
    </r>
  </si>
  <si>
    <t>U00-U99</t>
  </si>
  <si>
    <r>
      <t xml:space="preserve">Vanjski uzroci pobola i smrtnosti - </t>
    </r>
    <r>
      <rPr>
        <i/>
        <sz val="10"/>
        <rFont val="Calibri"/>
        <family val="2"/>
        <charset val="238"/>
      </rPr>
      <t>External causes of morbidity and mortality</t>
    </r>
  </si>
  <si>
    <t>V01-Y98</t>
  </si>
  <si>
    <r>
      <t xml:space="preserve">Čimbenici s utjecajem na zdravstveni status i kontakt sa zdravstvenim ustanovama - </t>
    </r>
    <r>
      <rPr>
        <i/>
        <sz val="10"/>
        <rFont val="Calibri"/>
        <family val="2"/>
        <charset val="238"/>
      </rPr>
      <t>Factors influencing health status and contact with health services</t>
    </r>
  </si>
  <si>
    <t>Z00-Z99</t>
  </si>
  <si>
    <t>Stanovništvo: Državni zavod za statistiku, Procjena stanovništva Republike Hrvatske krajem godine u 2023., objavljeno 06.09.024. (ukupno 3.861.967)</t>
  </si>
  <si>
    <t>N39</t>
  </si>
  <si>
    <t xml:space="preserve">Bolesti oka i adneksa </t>
  </si>
  <si>
    <t>top 5 skupina za 65+ muškarci</t>
  </si>
  <si>
    <t>top 5 skupina za 65+ žene</t>
  </si>
  <si>
    <r>
      <t xml:space="preserve">Tablica – </t>
    </r>
    <r>
      <rPr>
        <i/>
        <sz val="9"/>
        <color theme="1"/>
        <rFont val="Calibri"/>
        <family val="2"/>
        <charset val="238"/>
        <scheme val="minor"/>
      </rPr>
      <t xml:space="preserve">Table  </t>
    </r>
    <r>
      <rPr>
        <b/>
        <i/>
        <sz val="9"/>
        <color theme="1"/>
        <rFont val="Calibri"/>
        <family val="2"/>
        <charset val="238"/>
        <scheme val="minor"/>
      </rPr>
      <t>2</t>
    </r>
    <r>
      <rPr>
        <i/>
        <sz val="9"/>
        <color theme="1"/>
        <rFont val="Calibri"/>
        <family val="2"/>
        <charset val="238"/>
        <scheme val="minor"/>
      </rPr>
      <t xml:space="preserve">. </t>
    </r>
  </si>
  <si>
    <r>
      <t xml:space="preserve">Ukupno - </t>
    </r>
    <r>
      <rPr>
        <i/>
        <sz val="8"/>
        <color rgb="FF000000"/>
        <rFont val="Calibri"/>
        <family val="2"/>
        <charset val="238"/>
        <scheme val="minor"/>
      </rPr>
      <t>Total</t>
    </r>
  </si>
  <si>
    <r>
      <t xml:space="preserve">Muškarci - </t>
    </r>
    <r>
      <rPr>
        <i/>
        <sz val="8"/>
        <color rgb="FF000000"/>
        <rFont val="Calibri"/>
        <family val="2"/>
        <charset val="238"/>
        <scheme val="minor"/>
      </rPr>
      <t>Male</t>
    </r>
  </si>
  <si>
    <r>
      <t xml:space="preserve">Žene - </t>
    </r>
    <r>
      <rPr>
        <i/>
        <sz val="8"/>
        <color rgb="FF000000"/>
        <rFont val="Calibri"/>
        <family val="2"/>
        <charset val="238"/>
        <scheme val="minor"/>
      </rPr>
      <t>Female</t>
    </r>
  </si>
  <si>
    <r>
      <t xml:space="preserve">Broj hospitalizacija
</t>
    </r>
    <r>
      <rPr>
        <i/>
        <sz val="8"/>
        <color rgb="FF000000"/>
        <rFont val="Calibri"/>
        <family val="2"/>
        <charset val="238"/>
        <scheme val="minor"/>
      </rPr>
      <t>No. of hospitalisations</t>
    </r>
  </si>
  <si>
    <r>
      <t>Broj dana bolničkog liječenja</t>
    </r>
    <r>
      <rPr>
        <sz val="8"/>
        <color rgb="FF000000"/>
        <rFont val="Calibri"/>
        <family val="2"/>
        <charset val="238"/>
        <scheme val="minor"/>
      </rPr>
      <t xml:space="preserve"> 
</t>
    </r>
    <r>
      <rPr>
        <i/>
        <sz val="8"/>
        <color rgb="FF000000"/>
        <rFont val="Calibri"/>
        <family val="2"/>
        <charset val="238"/>
        <scheme val="minor"/>
      </rPr>
      <t>No. of bed days</t>
    </r>
  </si>
  <si>
    <r>
      <t xml:space="preserve">Prosječna dužina liječenja
</t>
    </r>
    <r>
      <rPr>
        <i/>
        <sz val="8"/>
        <color rgb="FF000000"/>
        <rFont val="Calibri"/>
        <family val="2"/>
        <charset val="238"/>
        <scheme val="minor"/>
      </rPr>
      <t xml:space="preserve">Average length of treatment </t>
    </r>
  </si>
  <si>
    <t>Age group</t>
  </si>
  <si>
    <r>
      <rPr>
        <b/>
        <sz val="9"/>
        <color theme="1"/>
        <rFont val="Calibri"/>
        <family val="2"/>
        <charset val="238"/>
        <scheme val="minor"/>
      </rPr>
      <t>HOSPITALIZACIJE OSOBA U DOBI 65 I VIŠE GODINA U BOLNICAMA HRVATSKE 2023. GODINE PO DOBNIM SKUPINAMA I SPOLU</t>
    </r>
    <r>
      <rPr>
        <sz val="9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Hospitalizations at the age 65+ by age group and sex, Croatia, 2023</t>
    </r>
  </si>
  <si>
    <r>
      <t xml:space="preserve">Tablica - </t>
    </r>
    <r>
      <rPr>
        <i/>
        <sz val="9"/>
        <rFont val="Calibri"/>
        <family val="2"/>
        <charset val="238"/>
        <scheme val="minor"/>
      </rPr>
      <t>Table</t>
    </r>
    <r>
      <rPr>
        <b/>
        <sz val="9"/>
        <rFont val="Calibri"/>
        <family val="2"/>
        <charset val="238"/>
        <scheme val="minor"/>
      </rPr>
      <t xml:space="preserve"> 3. </t>
    </r>
  </si>
  <si>
    <r>
      <t xml:space="preserve"> BOLNIČKI POBOL OSOBA STARIJE ŽIVOTNE DOBI PO DOBNIM SKUPINAMA TE SKUPINAMA BOLESTI (MKB 10) U BOLNICAMA HRVATSKE 2023. GODINE
</t>
    </r>
    <r>
      <rPr>
        <i/>
        <sz val="9"/>
        <rFont val="Calibri"/>
        <family val="2"/>
        <charset val="238"/>
        <scheme val="minor"/>
      </rPr>
      <t>Hospital morbidity at the age 65+ by age and disease groups (ICD-10), Croatia, 2023</t>
    </r>
  </si>
  <si>
    <t>ŠIFRA MKB-X</t>
  </si>
  <si>
    <t>DIJAGNOZA</t>
  </si>
  <si>
    <t>stopa na 1.000 stanovnika</t>
  </si>
  <si>
    <r>
      <t>Dobna skupina -</t>
    </r>
    <r>
      <rPr>
        <i/>
        <sz val="8"/>
        <rFont val="Calibri"/>
        <family val="2"/>
        <charset val="238"/>
        <scheme val="minor"/>
      </rPr>
      <t xml:space="preserve"> Age group</t>
    </r>
  </si>
  <si>
    <t>75 - 84 yrs</t>
  </si>
  <si>
    <t>85 yrs and above</t>
  </si>
  <si>
    <t>65 yrs and above</t>
  </si>
  <si>
    <t>Rate per 1.000 population</t>
  </si>
  <si>
    <r>
      <t xml:space="preserve">Muški - </t>
    </r>
    <r>
      <rPr>
        <i/>
        <sz val="8"/>
        <rFont val="Calibri"/>
        <family val="2"/>
        <charset val="238"/>
        <scheme val="minor"/>
      </rPr>
      <t>male</t>
    </r>
  </si>
  <si>
    <r>
      <t xml:space="preserve">Žene - </t>
    </r>
    <r>
      <rPr>
        <i/>
        <sz val="8"/>
        <rFont val="Calibri"/>
        <family val="2"/>
        <charset val="238"/>
        <scheme val="minor"/>
      </rPr>
      <t>female</t>
    </r>
  </si>
  <si>
    <r>
      <t xml:space="preserve">Ukupno - </t>
    </r>
    <r>
      <rPr>
        <i/>
        <sz val="8"/>
        <rFont val="Calibri"/>
        <family val="2"/>
        <charset val="238"/>
        <scheme val="minor"/>
      </rPr>
      <t>Total</t>
    </r>
  </si>
  <si>
    <r>
      <t xml:space="preserve">Zarazne i parazitarne bolesti
</t>
    </r>
    <r>
      <rPr>
        <i/>
        <sz val="8"/>
        <rFont val="Calibri"/>
        <family val="2"/>
        <charset val="238"/>
        <scheme val="minor"/>
      </rPr>
      <t>Infectious and parasitic diseases</t>
    </r>
  </si>
  <si>
    <r>
      <t xml:space="preserve">Novotvorine
</t>
    </r>
    <r>
      <rPr>
        <i/>
        <sz val="8"/>
        <rFont val="Calibri"/>
        <family val="2"/>
        <charset val="238"/>
        <scheme val="minor"/>
      </rPr>
      <t>Neoplasms</t>
    </r>
  </si>
  <si>
    <r>
      <t xml:space="preserve">Bolesti krvi i krvotvornog sustava te određene bolesti imunološkog sustava
</t>
    </r>
    <r>
      <rPr>
        <i/>
        <sz val="8"/>
        <rFont val="Calibri"/>
        <family val="2"/>
        <charset val="238"/>
        <scheme val="minor"/>
      </rPr>
      <t>Diseases of the blood and blood-forming organs and certain disorders involving the immune mechanism</t>
    </r>
  </si>
  <si>
    <r>
      <t xml:space="preserve">Endokrine bolesti, bolesti prehrane i metabolizma </t>
    </r>
    <r>
      <rPr>
        <i/>
        <sz val="8"/>
        <rFont val="Calibri"/>
        <family val="2"/>
        <charset val="238"/>
        <scheme val="minor"/>
      </rPr>
      <t xml:space="preserve">
Endocrine, nutritional and metabolic diseases</t>
    </r>
  </si>
  <si>
    <r>
      <t xml:space="preserve">Mentalni poremećaji i poremećaji ponašanja
</t>
    </r>
    <r>
      <rPr>
        <i/>
        <sz val="8"/>
        <rFont val="Calibri"/>
        <family val="2"/>
        <charset val="238"/>
        <scheme val="minor"/>
      </rPr>
      <t>Mental and behavioural disorders</t>
    </r>
  </si>
  <si>
    <r>
      <t xml:space="preserve">Bolesti živčanog sustava
</t>
    </r>
    <r>
      <rPr>
        <i/>
        <sz val="8"/>
        <rFont val="Calibri"/>
        <family val="2"/>
        <charset val="238"/>
        <scheme val="minor"/>
      </rPr>
      <t>Diseases of the nervous system</t>
    </r>
  </si>
  <si>
    <r>
      <t xml:space="preserve">Bolesti oka i adneksa
</t>
    </r>
    <r>
      <rPr>
        <i/>
        <sz val="8"/>
        <rFont val="Calibri"/>
        <family val="2"/>
        <charset val="238"/>
        <scheme val="minor"/>
      </rPr>
      <t>Diseases of eye and adnexa</t>
    </r>
  </si>
  <si>
    <r>
      <t xml:space="preserve">Bolesti uha i mastoidnog nastavka
</t>
    </r>
    <r>
      <rPr>
        <i/>
        <sz val="8"/>
        <rFont val="Calibri"/>
        <family val="2"/>
        <charset val="238"/>
        <scheme val="minor"/>
      </rPr>
      <t>Diseases of ear and mastoid</t>
    </r>
  </si>
  <si>
    <r>
      <t xml:space="preserve">Bolesti cirkulacijskog sustava
</t>
    </r>
    <r>
      <rPr>
        <i/>
        <sz val="8"/>
        <rFont val="Calibri"/>
        <family val="2"/>
        <charset val="238"/>
        <scheme val="minor"/>
      </rPr>
      <t>Diseases of the circulatory system</t>
    </r>
  </si>
  <si>
    <r>
      <t xml:space="preserve">Bolesti dišnog sustava
</t>
    </r>
    <r>
      <rPr>
        <i/>
        <sz val="8"/>
        <rFont val="Calibri"/>
        <family val="2"/>
        <charset val="238"/>
        <scheme val="minor"/>
      </rPr>
      <t>Diseases of the respiratory system</t>
    </r>
  </si>
  <si>
    <r>
      <t xml:space="preserve">Bolesti probavnog sustava
</t>
    </r>
    <r>
      <rPr>
        <i/>
        <sz val="8"/>
        <rFont val="Calibri"/>
        <family val="2"/>
        <charset val="238"/>
        <scheme val="minor"/>
      </rPr>
      <t>Diseases of the digestive system</t>
    </r>
  </si>
  <si>
    <r>
      <t xml:space="preserve">Bolesti kože i potkožnog tkiva
</t>
    </r>
    <r>
      <rPr>
        <i/>
        <sz val="8"/>
        <rFont val="Calibri"/>
        <family val="2"/>
        <charset val="238"/>
        <scheme val="minor"/>
      </rPr>
      <t>Diseases of the skin and subcutaneous tissue</t>
    </r>
  </si>
  <si>
    <r>
      <t xml:space="preserve">Bolesti mišićno-koštanog sustava i vezivnog tkiva
</t>
    </r>
    <r>
      <rPr>
        <i/>
        <sz val="8"/>
        <rFont val="Calibri"/>
        <family val="2"/>
        <charset val="238"/>
        <scheme val="minor"/>
      </rPr>
      <t>Diseases of the musculo-skeletal system and connective tissue</t>
    </r>
  </si>
  <si>
    <r>
      <t xml:space="preserve">Bolesti sustava mokraćnih i spolnih organa
</t>
    </r>
    <r>
      <rPr>
        <i/>
        <sz val="8"/>
        <rFont val="Calibri"/>
        <family val="2"/>
        <charset val="238"/>
        <scheme val="minor"/>
      </rPr>
      <t>Diseases of the genitourinary system</t>
    </r>
  </si>
  <si>
    <r>
      <t xml:space="preserve">Kongenitane malformacije, deformiteti i kromosomske abnormalnosti
</t>
    </r>
    <r>
      <rPr>
        <i/>
        <sz val="8"/>
        <rFont val="Calibri"/>
        <family val="2"/>
        <charset val="238"/>
        <scheme val="minor"/>
      </rPr>
      <t>Congenital malformations, deformations and chromosomal abnormalities</t>
    </r>
  </si>
  <si>
    <r>
      <t xml:space="preserve">Simptomi, znakovi i abnormalni klinički i laboratorijski nalazi neuvršteni drugamo
</t>
    </r>
    <r>
      <rPr>
        <i/>
        <sz val="8"/>
        <rFont val="Calibri"/>
        <family val="2"/>
        <charset val="238"/>
        <scheme val="minor"/>
      </rPr>
      <t>Symptoms, signs and abnormal clinical and laboratory findings, NEC</t>
    </r>
  </si>
  <si>
    <r>
      <t xml:space="preserve">Ozljede, otrovanja i neke druge posljedice vanjskih uzroka
</t>
    </r>
    <r>
      <rPr>
        <i/>
        <sz val="8"/>
        <rFont val="Calibri"/>
        <family val="2"/>
        <charset val="238"/>
        <scheme val="minor"/>
      </rPr>
      <t>Injury, poisoning and certain other consequences of external causes</t>
    </r>
  </si>
  <si>
    <r>
      <t xml:space="preserve">Čimbenici koji utječu na stanje zdravlja i kontakt sa zdravstvenom službom
</t>
    </r>
    <r>
      <rPr>
        <i/>
        <sz val="8"/>
        <rFont val="Calibri"/>
        <family val="2"/>
        <charset val="238"/>
        <scheme val="minor"/>
      </rPr>
      <t>Factors influencing health status and contact with health services</t>
    </r>
  </si>
  <si>
    <r>
      <t xml:space="preserve">Šifre za posebne namjene
</t>
    </r>
    <r>
      <rPr>
        <i/>
        <sz val="8"/>
        <rFont val="Calibri"/>
        <family val="2"/>
        <charset val="238"/>
        <scheme val="minor"/>
      </rPr>
      <t>Codes for special purposes</t>
    </r>
  </si>
  <si>
    <r>
      <t xml:space="preserve">SVEUKUPNO
</t>
    </r>
    <r>
      <rPr>
        <b/>
        <i/>
        <sz val="8"/>
        <rFont val="Calibri"/>
        <family val="2"/>
        <charset val="238"/>
        <scheme val="minor"/>
      </rPr>
      <t>Total</t>
    </r>
  </si>
  <si>
    <r>
      <t xml:space="preserve">Tablica - </t>
    </r>
    <r>
      <rPr>
        <i/>
        <sz val="9"/>
        <rFont val="Calibri"/>
        <family val="2"/>
        <charset val="238"/>
        <scheme val="minor"/>
      </rPr>
      <t>Table</t>
    </r>
    <r>
      <rPr>
        <b/>
        <sz val="9"/>
        <rFont val="Calibri"/>
        <family val="2"/>
        <charset val="238"/>
        <scheme val="minor"/>
      </rPr>
      <t xml:space="preserve"> 4.  </t>
    </r>
  </si>
  <si>
    <r>
      <t xml:space="preserve">SVEUKUPNO </t>
    </r>
    <r>
      <rPr>
        <sz val="8"/>
        <rFont val="Calibri"/>
        <family val="2"/>
        <charset val="238"/>
        <scheme val="minor"/>
      </rPr>
      <t>-</t>
    </r>
    <r>
      <rPr>
        <b/>
        <sz val="8"/>
        <rFont val="Calibri"/>
        <family val="2"/>
        <charset val="238"/>
        <scheme val="minor"/>
      </rPr>
      <t xml:space="preserve"> </t>
    </r>
    <r>
      <rPr>
        <i/>
        <sz val="8"/>
        <rFont val="Calibri"/>
        <family val="2"/>
        <charset val="238"/>
        <scheme val="minor"/>
      </rPr>
      <t>Total</t>
    </r>
  </si>
  <si>
    <t>Stanovništvo: Državni zavod za statistiku, Procjena stanovništva Republike Hrvatske prema dobnim skupinama i spolu, po županijama krajem godine u 2023., objavljeno 06.09.2024. (ukupno 3.861.967)</t>
  </si>
  <si>
    <t>ICD-10 Code</t>
  </si>
  <si>
    <t>65 - 74 yrs</t>
  </si>
  <si>
    <r>
      <t xml:space="preserve">Poremećaji mišićno-koštanog sustava koji se pojavljuju nakon određenih postupaka, nesvrstani drugamo
</t>
    </r>
    <r>
      <rPr>
        <i/>
        <sz val="8"/>
        <rFont val="Calibri"/>
        <family val="2"/>
        <charset val="238"/>
        <scheme val="minor"/>
      </rPr>
      <t>Postprocedural musculoskeletal disorders, not elsewhere classified</t>
    </r>
  </si>
  <si>
    <r>
      <t xml:space="preserve">Prisutnost drugih funkcionalnih usadaka (implantata)
</t>
    </r>
    <r>
      <rPr>
        <i/>
        <sz val="8"/>
        <rFont val="Calibri"/>
        <family val="2"/>
        <charset val="238"/>
        <scheme val="minor"/>
      </rPr>
      <t>Presence of other functional implants  </t>
    </r>
  </si>
  <si>
    <r>
      <t xml:space="preserve">Akutni infarkt miokarda
</t>
    </r>
    <r>
      <rPr>
        <i/>
        <sz val="8"/>
        <rFont val="Calibri"/>
        <family val="2"/>
        <charset val="238"/>
        <scheme val="minor"/>
      </rPr>
      <t>Acute myocardial infarction</t>
    </r>
  </si>
  <si>
    <r>
      <t xml:space="preserve">Insuficijencija srca
</t>
    </r>
    <r>
      <rPr>
        <i/>
        <sz val="8"/>
        <color theme="1"/>
        <rFont val="Calibri"/>
        <family val="2"/>
        <charset val="238"/>
        <scheme val="minor"/>
      </rPr>
      <t>Heart failure</t>
    </r>
  </si>
  <si>
    <r>
      <t xml:space="preserve">Zloćudna novotvorina debeloga crijeva
</t>
    </r>
    <r>
      <rPr>
        <i/>
        <sz val="8"/>
        <rFont val="Calibri"/>
        <family val="2"/>
        <charset val="238"/>
        <scheme val="minor"/>
      </rPr>
      <t>Malignant neoplasm of colon</t>
    </r>
  </si>
  <si>
    <r>
      <t xml:space="preserve">Kronična ishemična bolest srca
</t>
    </r>
    <r>
      <rPr>
        <i/>
        <sz val="8"/>
        <rFont val="Calibri"/>
        <family val="2"/>
        <charset val="238"/>
        <scheme val="minor"/>
      </rPr>
      <t>Chronic ischaemic heart disease</t>
    </r>
  </si>
  <si>
    <r>
      <t xml:space="preserve">Ostala medicinska skrb
</t>
    </r>
    <r>
      <rPr>
        <i/>
        <sz val="8"/>
        <rFont val="Calibri"/>
        <family val="2"/>
        <charset val="238"/>
        <scheme val="minor"/>
      </rPr>
      <t>Other medical care</t>
    </r>
  </si>
  <si>
    <r>
      <t xml:space="preserve">Respiracijska insuficijencija nesvrstana drugamo
</t>
    </r>
    <r>
      <rPr>
        <i/>
        <sz val="8"/>
        <rFont val="Calibri"/>
        <family val="2"/>
        <charset val="238"/>
        <scheme val="minor"/>
      </rPr>
      <t>Respiratory failure, not elsewhere classified</t>
    </r>
  </si>
  <si>
    <r>
      <t xml:space="preserve">Ateroskleroza
</t>
    </r>
    <r>
      <rPr>
        <i/>
        <sz val="8"/>
        <color theme="1"/>
        <rFont val="Calibri"/>
        <family val="2"/>
        <charset val="238"/>
        <scheme val="minor"/>
      </rPr>
      <t>Atherosclerosis</t>
    </r>
  </si>
  <si>
    <r>
      <t xml:space="preserve">Gonartroza/artroza koljena
</t>
    </r>
    <r>
      <rPr>
        <i/>
        <sz val="8"/>
        <rFont val="Calibri"/>
        <family val="2"/>
        <charset val="238"/>
        <scheme val="minor"/>
      </rPr>
      <t>Gonarthrosis [arthrosis of knee]</t>
    </r>
  </si>
  <si>
    <r>
      <t xml:space="preserve">Angina pektoris
</t>
    </r>
    <r>
      <rPr>
        <i/>
        <sz val="8"/>
        <rFont val="Calibri"/>
        <family val="2"/>
        <charset val="238"/>
        <scheme val="minor"/>
      </rPr>
      <t>Angina pectoris</t>
    </r>
  </si>
  <si>
    <r>
      <t xml:space="preserve">Koksartroze/artroza kuka
</t>
    </r>
    <r>
      <rPr>
        <i/>
        <sz val="8"/>
        <rFont val="Calibri"/>
        <family val="2"/>
        <charset val="238"/>
        <scheme val="minor"/>
      </rPr>
      <t>Coxarthrosis [arthrosis of hip]</t>
    </r>
  </si>
  <si>
    <r>
      <t xml:space="preserve">Fibrilacija atrija i undulacija
</t>
    </r>
    <r>
      <rPr>
        <i/>
        <sz val="8"/>
        <rFont val="Calibri"/>
        <family val="2"/>
        <charset val="238"/>
        <scheme val="minor"/>
      </rPr>
      <t>Atrial fibrillation and flutter</t>
    </r>
  </si>
  <si>
    <r>
      <t xml:space="preserve">Preponska kila (ingvinalna hernija)
</t>
    </r>
    <r>
      <rPr>
        <i/>
        <sz val="8"/>
        <rFont val="Calibri"/>
        <family val="2"/>
        <charset val="238"/>
        <scheme val="minor"/>
      </rPr>
      <t>Inguinal hernia</t>
    </r>
  </si>
  <si>
    <r>
      <t xml:space="preserve">Bol u leđima (dorzalgija)
</t>
    </r>
    <r>
      <rPr>
        <i/>
        <sz val="8"/>
        <rFont val="Calibri"/>
        <family val="2"/>
        <charset val="238"/>
        <scheme val="minor"/>
      </rPr>
      <t>Dorsalgia</t>
    </r>
  </si>
  <si>
    <r>
      <t xml:space="preserve">Prijelom bedrene kosti (femura)
</t>
    </r>
    <r>
      <rPr>
        <i/>
        <sz val="8"/>
        <rFont val="Calibri"/>
        <family val="2"/>
        <charset val="238"/>
        <scheme val="minor"/>
      </rPr>
      <t>Fracture of femur</t>
    </r>
  </si>
  <si>
    <r>
      <t xml:space="preserve">Cerebralni infarkt
</t>
    </r>
    <r>
      <rPr>
        <i/>
        <sz val="8"/>
        <rFont val="Calibri"/>
        <family val="2"/>
        <charset val="238"/>
        <scheme val="minor"/>
      </rPr>
      <t>Cerebral infarction</t>
    </r>
  </si>
  <si>
    <t>2023. g. - najčešće dijagnoze</t>
  </si>
  <si>
    <r>
      <t xml:space="preserve"> RANG-LJESTVICA VODEĆIH DIJAGNOZA - BOLNIČKI POBOL OSOBA STARIJE ŽIVOTNE DOBI U STACIONARNOM DIJELU BOLNICA HRVATSKOJ 2023. GODINE, PREMA DOBNIM SKUPINAMA – UKUPNO
</t>
    </r>
    <r>
      <rPr>
        <i/>
        <sz val="9"/>
        <rFont val="Calibri"/>
        <family val="2"/>
        <charset val="238"/>
        <scheme val="minor"/>
      </rPr>
      <t>Scale of leading diagnoses – hospital morbidity in the elderly population by age group, in inpatient hospital wards, TOTAL, Croatia 2023</t>
    </r>
  </si>
  <si>
    <r>
      <t>Dobna skupina</t>
    </r>
    <r>
      <rPr>
        <sz val="8"/>
        <rFont val="Calibri"/>
        <family val="2"/>
        <charset val="238"/>
        <scheme val="minor"/>
      </rPr>
      <t xml:space="preserve"> - </t>
    </r>
    <r>
      <rPr>
        <i/>
        <sz val="8"/>
        <rFont val="Calibri"/>
        <family val="2"/>
        <charset val="238"/>
        <scheme val="minor"/>
      </rPr>
      <t>Age group</t>
    </r>
  </si>
  <si>
    <r>
      <t xml:space="preserve">Tablica - </t>
    </r>
    <r>
      <rPr>
        <i/>
        <sz val="9"/>
        <color rgb="FF000000"/>
        <rFont val="Calibri"/>
        <family val="2"/>
        <charset val="238"/>
        <scheme val="minor"/>
      </rPr>
      <t>Table</t>
    </r>
    <r>
      <rPr>
        <b/>
        <sz val="9"/>
        <color rgb="FF000000"/>
        <rFont val="Calibri"/>
        <family val="2"/>
        <charset val="238"/>
        <scheme val="minor"/>
      </rPr>
      <t xml:space="preserve"> 5.1  </t>
    </r>
  </si>
  <si>
    <r>
      <t xml:space="preserve">RANG LJESTVICA VODEĆIH DIJAGNOZA - BOLNIČKI POBOL OSOBA STARIJE ŽIVOTNE DOBI U STACIONARNOM DIJELU BOLNICA HRVATSKOJ 2023. GODINE, PREMA DOBNIM SKUPINAMA, MUŠKARCI - </t>
    </r>
    <r>
      <rPr>
        <i/>
        <sz val="9"/>
        <color rgb="FF000000"/>
        <rFont val="Calibri"/>
        <family val="2"/>
        <charset val="238"/>
        <scheme val="minor"/>
      </rPr>
      <t>Scale of  leading diagnoses – Hospital morbidity in the elderly population by age group, in inpatient hospital wards, MALE, Croatia 2023</t>
    </r>
  </si>
  <si>
    <r>
      <t>Dobna skupina</t>
    </r>
    <r>
      <rPr>
        <sz val="8"/>
        <color theme="1"/>
        <rFont val="Calibri"/>
        <family val="2"/>
        <charset val="238"/>
        <scheme val="minor"/>
      </rPr>
      <t xml:space="preserve"> - Age group</t>
    </r>
  </si>
  <si>
    <r>
      <t xml:space="preserve">SVEUKUPNO </t>
    </r>
    <r>
      <rPr>
        <sz val="8"/>
        <color theme="1"/>
        <rFont val="Calibri"/>
        <family val="2"/>
        <charset val="238"/>
        <scheme val="minor"/>
      </rPr>
      <t>-</t>
    </r>
    <r>
      <rPr>
        <b/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Total</t>
    </r>
  </si>
  <si>
    <r>
      <t xml:space="preserve">Tablica - </t>
    </r>
    <r>
      <rPr>
        <i/>
        <sz val="9"/>
        <color rgb="FF000000"/>
        <rFont val="Calibri"/>
        <family val="2"/>
        <charset val="238"/>
        <scheme val="minor"/>
      </rPr>
      <t>Table</t>
    </r>
    <r>
      <rPr>
        <b/>
        <sz val="9"/>
        <color rgb="FF000000"/>
        <rFont val="Calibri"/>
        <family val="2"/>
        <charset val="238"/>
        <scheme val="minor"/>
      </rPr>
      <t xml:space="preserve"> 5.2  </t>
    </r>
  </si>
  <si>
    <r>
      <t>Tablica</t>
    </r>
    <r>
      <rPr>
        <i/>
        <sz val="9"/>
        <color theme="1"/>
        <rFont val="Calibri"/>
        <family val="2"/>
        <charset val="238"/>
        <scheme val="minor"/>
      </rPr>
      <t xml:space="preserve"> - Table</t>
    </r>
    <r>
      <rPr>
        <b/>
        <sz val="9"/>
        <color theme="1"/>
        <rFont val="Calibri"/>
        <family val="2"/>
        <charset val="238"/>
        <scheme val="minor"/>
      </rPr>
      <t xml:space="preserve"> 6. </t>
    </r>
  </si>
  <si>
    <r>
      <t xml:space="preserve">BOLNIČKI POBOL OSOBA STARIJE ŽIVOTNE DOBI PO DOBNIM SKUPINAMA TE SKUPINAMA BOLESTI (MKB 10) U DNEVNOJ BOLNICI, JEDNODNEVNOJ KIRURGIJI I BOLNIČKOJ HEMODIJALIZI HRVATSKE 2023. GODINE - </t>
    </r>
    <r>
      <rPr>
        <i/>
        <sz val="9"/>
        <color theme="1"/>
        <rFont val="Calibri"/>
        <family val="2"/>
        <charset val="238"/>
        <scheme val="minor"/>
      </rPr>
      <t>Hospital morbidity in the elderly population by age and disease groups (ICD-10) in day hospitals,  day care surgery and hospital hemodialyses, Croatia 2023</t>
    </r>
  </si>
  <si>
    <r>
      <t xml:space="preserve">Pneumonija, nespecificiranog uzročnika
</t>
    </r>
    <r>
      <rPr>
        <i/>
        <sz val="8"/>
        <rFont val="Calibri"/>
        <family val="2"/>
        <charset val="238"/>
        <scheme val="minor"/>
      </rPr>
      <t>Pneumonia, organism unspecified</t>
    </r>
  </si>
  <si>
    <r>
      <t xml:space="preserve">Ostale sepse
</t>
    </r>
    <r>
      <rPr>
        <i/>
        <sz val="8"/>
        <color theme="1"/>
        <rFont val="Calibri"/>
        <family val="2"/>
        <charset val="238"/>
        <scheme val="minor"/>
      </rPr>
      <t>Other sepsis</t>
    </r>
  </si>
  <si>
    <r>
      <t xml:space="preserve">Prisutnost drugih funkcionalnih usadaka (implantata)
</t>
    </r>
    <r>
      <rPr>
        <i/>
        <sz val="8"/>
        <color theme="1"/>
        <rFont val="Calibri"/>
        <family val="2"/>
        <charset val="238"/>
        <scheme val="minor"/>
      </rPr>
      <t>Presence of other functional implants</t>
    </r>
  </si>
  <si>
    <r>
      <t xml:space="preserve">Zloćudna novotvorina mokraćnoga mjehura
</t>
    </r>
    <r>
      <rPr>
        <i/>
        <sz val="8"/>
        <color theme="1"/>
        <rFont val="Calibri"/>
        <family val="2"/>
        <charset val="238"/>
        <scheme val="minor"/>
      </rPr>
      <t>Malignant neoplasm of bladder</t>
    </r>
  </si>
  <si>
    <r>
      <t xml:space="preserve">Zloćudna novotvorina završnog debelog crijeva (rektuma)
</t>
    </r>
    <r>
      <rPr>
        <i/>
        <sz val="8"/>
        <color theme="1"/>
        <rFont val="Calibri"/>
        <family val="2"/>
        <charset val="238"/>
        <scheme val="minor"/>
      </rPr>
      <t>Malignant neoplasm of rectum</t>
    </r>
  </si>
  <si>
    <r>
      <t xml:space="preserve">Fibrilacija atrija i undulacija
</t>
    </r>
    <r>
      <rPr>
        <i/>
        <sz val="8"/>
        <color theme="1"/>
        <rFont val="Calibri"/>
        <family val="2"/>
        <charset val="238"/>
        <scheme val="minor"/>
      </rPr>
      <t>Atrial fibrillation and flutter</t>
    </r>
  </si>
  <si>
    <r>
      <t>Žučni kamenci (kolelitijaza)</t>
    </r>
    <r>
      <rPr>
        <i/>
        <sz val="8"/>
        <rFont val="Calibri"/>
        <family val="2"/>
        <charset val="238"/>
        <scheme val="minor"/>
      </rPr>
      <t xml:space="preserve">
Cholelithiasis</t>
    </r>
  </si>
  <si>
    <r>
      <t xml:space="preserve">Ostala medicinska skrb
</t>
    </r>
    <r>
      <rPr>
        <i/>
        <sz val="8"/>
        <color theme="1"/>
        <rFont val="Calibri"/>
        <family val="2"/>
        <charset val="238"/>
        <scheme val="minor"/>
      </rPr>
      <t>Other medical care</t>
    </r>
  </si>
  <si>
    <r>
      <t xml:space="preserve">Zloćudna novotvorina dušnica i pluća
</t>
    </r>
    <r>
      <rPr>
        <i/>
        <sz val="8"/>
        <color theme="1"/>
        <rFont val="Calibri"/>
        <family val="2"/>
        <charset val="238"/>
        <scheme val="minor"/>
      </rPr>
      <t>Malignant neoplasm of bronchus and lung</t>
    </r>
  </si>
  <si>
    <r>
      <rPr>
        <b/>
        <sz val="8"/>
        <rFont val="Calibri"/>
        <family val="2"/>
        <charset val="238"/>
        <scheme val="minor"/>
      </rPr>
      <t>Prijelom bedrene kosti (femura)</t>
    </r>
    <r>
      <rPr>
        <sz val="8"/>
        <rFont val="Calibri"/>
        <family val="2"/>
        <charset val="238"/>
        <scheme val="minor"/>
      </rPr>
      <t xml:space="preserve">
</t>
    </r>
    <r>
      <rPr>
        <i/>
        <sz val="8"/>
        <rFont val="Calibri"/>
        <family val="2"/>
        <charset val="238"/>
        <scheme val="minor"/>
      </rPr>
      <t>Fracture of femur</t>
    </r>
  </si>
  <si>
    <r>
      <t xml:space="preserve">Zloćudna novotvorina dojke
</t>
    </r>
    <r>
      <rPr>
        <i/>
        <sz val="8"/>
        <color theme="1"/>
        <rFont val="Calibri"/>
        <family val="2"/>
        <charset val="238"/>
        <scheme val="minor"/>
      </rPr>
      <t>Malignant neoplasm of breast</t>
    </r>
  </si>
  <si>
    <r>
      <t xml:space="preserve">Drugi poremećaji urinarnog sustava
</t>
    </r>
    <r>
      <rPr>
        <i/>
        <sz val="8"/>
        <color theme="1"/>
        <rFont val="Calibri"/>
        <family val="2"/>
        <charset val="238"/>
        <scheme val="minor"/>
      </rPr>
      <t>Other disorders of urinary system</t>
    </r>
  </si>
  <si>
    <r>
      <t xml:space="preserve">RANG LJESTVICA VODEĆIH DIJAGNOZA - BOLNIČKI POBOL OSOBA STARIJE ŽIVOTNE DOBI U STACIONARNOM DIJELU BOLNICA HRVATSKOJ 2023. GODINE, PREMA DOBNIM SKUPINAMA, ŽENE </t>
    </r>
    <r>
      <rPr>
        <sz val="9"/>
        <color rgb="FF000000"/>
        <rFont val="Calibri"/>
        <family val="2"/>
        <charset val="238"/>
        <scheme val="minor"/>
      </rPr>
      <t>- S</t>
    </r>
    <r>
      <rPr>
        <i/>
        <sz val="9"/>
        <color rgb="FF000000"/>
        <rFont val="Calibri"/>
        <family val="2"/>
        <charset val="238"/>
        <scheme val="minor"/>
      </rPr>
      <t>cale of leading diagnoses – Hospital morbidity in the elderly population by age group, in inpatient hospital wards, FEMALE, Croatia 2023</t>
    </r>
  </si>
  <si>
    <r>
      <t xml:space="preserve">Muški - </t>
    </r>
    <r>
      <rPr>
        <b/>
        <i/>
        <sz val="8"/>
        <rFont val="Calibri"/>
        <family val="2"/>
        <charset val="238"/>
        <scheme val="minor"/>
      </rPr>
      <t>male</t>
    </r>
  </si>
  <si>
    <r>
      <t xml:space="preserve">Žene - </t>
    </r>
    <r>
      <rPr>
        <b/>
        <i/>
        <sz val="8"/>
        <rFont val="Calibri"/>
        <family val="2"/>
        <charset val="238"/>
        <scheme val="minor"/>
      </rPr>
      <t>female</t>
    </r>
  </si>
  <si>
    <r>
      <t xml:space="preserve">Ukupno - </t>
    </r>
    <r>
      <rPr>
        <b/>
        <i/>
        <sz val="8"/>
        <rFont val="Calibri"/>
        <family val="2"/>
        <charset val="238"/>
        <scheme val="minor"/>
      </rPr>
      <t>Total</t>
    </r>
  </si>
  <si>
    <t>MKB-poglavlje</t>
  </si>
  <si>
    <t>stope na 1.000 st.</t>
  </si>
  <si>
    <r>
      <t xml:space="preserve">Ukupno / </t>
    </r>
    <r>
      <rPr>
        <b/>
        <i/>
        <sz val="10"/>
        <rFont val="Calibri"/>
        <family val="2"/>
        <charset val="238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</si>
</sst>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57">
    <xf numFmtId="0" fontId="0" fillId="0" borderId="0" xfId="0"/>
    <xf numFmtId="3" fontId="0" fillId="0" borderId="0" xfId="0" applyNumberFormat="1"/>
    <xf numFmtId="0" fontId="0" fillId="2" borderId="4" xfId="0" applyFill="1" applyBorder="1" applyAlignment="1">
      <alignment horizontal="left"/>
    </xf>
    <xf numFmtId="3" fontId="0" fillId="2" borderId="4" xfId="0" applyNumberForma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7" fillId="0" borderId="0" xfId="2" applyFont="1"/>
    <xf numFmtId="0" fontId="8" fillId="0" borderId="0" xfId="2" applyFont="1"/>
    <xf numFmtId="0" fontId="8" fillId="0" borderId="0" xfId="2" applyFont="1" applyAlignment="1">
      <alignment horizontal="center" vertical="center"/>
    </xf>
    <xf numFmtId="0" fontId="9" fillId="0" borderId="16" xfId="2" applyFont="1" applyBorder="1" applyAlignment="1">
      <alignment vertical="center"/>
    </xf>
    <xf numFmtId="0" fontId="9" fillId="0" borderId="17" xfId="2" applyFont="1" applyBorder="1" applyAlignment="1">
      <alignment vertical="center"/>
    </xf>
    <xf numFmtId="0" fontId="9" fillId="0" borderId="18" xfId="2" applyFont="1" applyBorder="1" applyAlignment="1">
      <alignment vertical="center"/>
    </xf>
    <xf numFmtId="0" fontId="9" fillId="0" borderId="19" xfId="2" applyFont="1" applyBorder="1" applyAlignment="1">
      <alignment vertical="center"/>
    </xf>
    <xf numFmtId="3" fontId="15" fillId="0" borderId="4" xfId="2" applyNumberFormat="1" applyFont="1" applyBorder="1" applyAlignment="1">
      <alignment horizontal="center" vertical="center"/>
    </xf>
    <xf numFmtId="3" fontId="15" fillId="5" borderId="4" xfId="2" applyNumberFormat="1" applyFont="1" applyFill="1" applyBorder="1" applyAlignment="1">
      <alignment horizontal="center" vertical="center"/>
    </xf>
    <xf numFmtId="3" fontId="15" fillId="0" borderId="11" xfId="2" applyNumberFormat="1" applyFont="1" applyBorder="1" applyAlignment="1">
      <alignment horizontal="center" vertical="center"/>
    </xf>
    <xf numFmtId="3" fontId="15" fillId="0" borderId="13" xfId="2" applyNumberFormat="1" applyFont="1" applyBorder="1" applyAlignment="1">
      <alignment horizontal="center" vertical="center"/>
    </xf>
    <xf numFmtId="3" fontId="15" fillId="5" borderId="13" xfId="2" applyNumberFormat="1" applyFont="1" applyFill="1" applyBorder="1" applyAlignment="1">
      <alignment horizontal="center" vertical="center"/>
    </xf>
    <xf numFmtId="3" fontId="15" fillId="0" borderId="14" xfId="2" applyNumberFormat="1" applyFont="1" applyBorder="1" applyAlignment="1">
      <alignment horizontal="center" vertical="center"/>
    </xf>
    <xf numFmtId="0" fontId="16" fillId="0" borderId="0" xfId="0" applyFont="1"/>
    <xf numFmtId="0" fontId="0" fillId="0" borderId="0" xfId="0" applyFill="1" applyBorder="1"/>
    <xf numFmtId="0" fontId="12" fillId="0" borderId="0" xfId="2" applyFont="1" applyFill="1" applyBorder="1" applyAlignment="1">
      <alignment horizontal="center" vertical="center"/>
    </xf>
    <xf numFmtId="3" fontId="15" fillId="0" borderId="0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left" vertical="top"/>
    </xf>
    <xf numFmtId="0" fontId="0" fillId="0" borderId="0" xfId="0" applyFont="1"/>
    <xf numFmtId="3" fontId="0" fillId="0" borderId="0" xfId="0" applyNumberFormat="1" applyFont="1"/>
    <xf numFmtId="0" fontId="20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3" fontId="25" fillId="0" borderId="0" xfId="0" applyNumberFormat="1" applyFont="1" applyAlignment="1">
      <alignment vertical="center"/>
    </xf>
    <xf numFmtId="3" fontId="26" fillId="0" borderId="0" xfId="0" applyNumberFormat="1" applyFont="1" applyBorder="1" applyAlignment="1">
      <alignment vertical="center"/>
    </xf>
    <xf numFmtId="164" fontId="26" fillId="0" borderId="0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2" fontId="25" fillId="0" borderId="0" xfId="0" applyNumberFormat="1" applyFont="1" applyAlignment="1">
      <alignment vertical="center"/>
    </xf>
    <xf numFmtId="0" fontId="23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24" fillId="0" borderId="0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 wrapText="1"/>
    </xf>
    <xf numFmtId="3" fontId="27" fillId="0" borderId="0" xfId="0" applyNumberFormat="1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3" fontId="25" fillId="0" borderId="0" xfId="0" applyNumberFormat="1" applyFont="1"/>
    <xf numFmtId="3" fontId="25" fillId="0" borderId="4" xfId="0" applyNumberFormat="1" applyFont="1" applyBorder="1"/>
    <xf numFmtId="3" fontId="16" fillId="0" borderId="0" xfId="0" applyNumberFormat="1" applyFont="1"/>
    <xf numFmtId="3" fontId="22" fillId="0" borderId="4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wrapText="1"/>
    </xf>
    <xf numFmtId="0" fontId="16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49" fontId="33" fillId="0" borderId="0" xfId="0" applyNumberFormat="1" applyFont="1" applyAlignment="1">
      <alignment vertical="center"/>
    </xf>
    <xf numFmtId="3" fontId="33" fillId="0" borderId="0" xfId="0" applyNumberFormat="1" applyFont="1" applyAlignment="1">
      <alignment horizontal="center" vertical="center"/>
    </xf>
    <xf numFmtId="4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3" fontId="32" fillId="0" borderId="0" xfId="0" applyNumberFormat="1" applyFont="1" applyAlignment="1">
      <alignment vertical="center"/>
    </xf>
    <xf numFmtId="49" fontId="25" fillId="0" borderId="0" xfId="0" applyNumberFormat="1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25" fillId="0" borderId="4" xfId="0" applyFont="1" applyBorder="1" applyAlignment="1">
      <alignment vertical="center"/>
    </xf>
    <xf numFmtId="3" fontId="25" fillId="0" borderId="4" xfId="0" applyNumberFormat="1" applyFont="1" applyBorder="1" applyAlignment="1">
      <alignment vertical="center"/>
    </xf>
    <xf numFmtId="3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1" fontId="25" fillId="0" borderId="0" xfId="0" applyNumberFormat="1" applyFont="1" applyAlignment="1">
      <alignment vertical="center"/>
    </xf>
    <xf numFmtId="49" fontId="32" fillId="0" borderId="0" xfId="0" applyNumberFormat="1" applyFont="1" applyAlignment="1">
      <alignment vertical="center"/>
    </xf>
    <xf numFmtId="4" fontId="32" fillId="0" borderId="0" xfId="0" applyNumberFormat="1" applyFont="1" applyAlignment="1">
      <alignment vertical="center"/>
    </xf>
    <xf numFmtId="2" fontId="32" fillId="0" borderId="0" xfId="0" applyNumberFormat="1" applyFont="1" applyAlignment="1">
      <alignment vertical="center"/>
    </xf>
    <xf numFmtId="0" fontId="25" fillId="0" borderId="0" xfId="0" applyFont="1" applyBorder="1" applyAlignment="1">
      <alignment vertical="center"/>
    </xf>
    <xf numFmtId="49" fontId="25" fillId="0" borderId="0" xfId="0" applyNumberFormat="1" applyFon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vertical="center" wrapText="1"/>
    </xf>
    <xf numFmtId="4" fontId="25" fillId="0" borderId="0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/>
    </xf>
    <xf numFmtId="2" fontId="25" fillId="0" borderId="0" xfId="0" applyNumberFormat="1" applyFont="1" applyBorder="1" applyAlignment="1">
      <alignment vertical="center"/>
    </xf>
    <xf numFmtId="165" fontId="16" fillId="0" borderId="0" xfId="0" applyNumberFormat="1" applyFont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3" fontId="25" fillId="0" borderId="0" xfId="0" applyNumberFormat="1" applyFont="1" applyBorder="1" applyAlignment="1">
      <alignment horizontal="right" vertical="center"/>
    </xf>
    <xf numFmtId="2" fontId="25" fillId="0" borderId="0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49" fontId="31" fillId="0" borderId="0" xfId="0" applyNumberFormat="1" applyFont="1" applyAlignment="1">
      <alignment vertical="center"/>
    </xf>
    <xf numFmtId="3" fontId="31" fillId="0" borderId="0" xfId="0" applyNumberFormat="1" applyFont="1" applyAlignment="1">
      <alignment vertical="center"/>
    </xf>
    <xf numFmtId="4" fontId="3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32" fillId="0" borderId="0" xfId="0" applyFont="1" applyAlignment="1">
      <alignment vertical="center" wrapText="1"/>
    </xf>
    <xf numFmtId="0" fontId="32" fillId="0" borderId="3" xfId="0" applyFont="1" applyBorder="1" applyAlignment="1">
      <alignment vertical="center" wrapText="1"/>
    </xf>
    <xf numFmtId="0" fontId="32" fillId="0" borderId="3" xfId="0" applyFont="1" applyBorder="1" applyAlignment="1">
      <alignment vertical="center"/>
    </xf>
    <xf numFmtId="0" fontId="25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33" fillId="0" borderId="2" xfId="0" applyFont="1" applyBorder="1" applyAlignment="1">
      <alignment vertical="center" wrapText="1"/>
    </xf>
    <xf numFmtId="0" fontId="33" fillId="0" borderId="2" xfId="0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3" fontId="32" fillId="0" borderId="3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2" fontId="25" fillId="0" borderId="0" xfId="0" applyNumberFormat="1" applyFont="1" applyAlignment="1">
      <alignment horizontal="center" vertical="center"/>
    </xf>
    <xf numFmtId="0" fontId="35" fillId="0" borderId="0" xfId="0" applyFont="1"/>
    <xf numFmtId="3" fontId="16" fillId="0" borderId="4" xfId="0" applyNumberFormat="1" applyFont="1" applyBorder="1"/>
    <xf numFmtId="0" fontId="33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3" fontId="35" fillId="0" borderId="3" xfId="0" applyNumberFormat="1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3" fontId="16" fillId="0" borderId="4" xfId="0" applyNumberFormat="1" applyFont="1" applyBorder="1" applyAlignment="1">
      <alignment vertical="center"/>
    </xf>
    <xf numFmtId="0" fontId="36" fillId="0" borderId="0" xfId="0" applyFont="1" applyAlignment="1">
      <alignment vertical="center"/>
    </xf>
    <xf numFmtId="0" fontId="25" fillId="3" borderId="4" xfId="0" applyFont="1" applyFill="1" applyBorder="1" applyAlignment="1">
      <alignment horizontal="left" vertical="center"/>
    </xf>
    <xf numFmtId="3" fontId="25" fillId="3" borderId="4" xfId="0" applyNumberFormat="1" applyFont="1" applyFill="1" applyBorder="1" applyAlignment="1">
      <alignment horizontal="left" vertical="center"/>
    </xf>
    <xf numFmtId="0" fontId="35" fillId="0" borderId="0" xfId="0" applyFont="1" applyAlignment="1">
      <alignment vertical="center" wrapText="1"/>
    </xf>
    <xf numFmtId="0" fontId="25" fillId="0" borderId="21" xfId="0" applyFont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37" fillId="0" borderId="0" xfId="0" applyFont="1" applyAlignment="1">
      <alignment vertical="top" wrapText="1"/>
    </xf>
    <xf numFmtId="0" fontId="37" fillId="0" borderId="2" xfId="0" applyFont="1" applyBorder="1" applyAlignment="1">
      <alignment vertical="top"/>
    </xf>
    <xf numFmtId="0" fontId="21" fillId="0" borderId="3" xfId="0" applyFont="1" applyBorder="1" applyAlignment="1">
      <alignment vertical="center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35" fillId="0" borderId="3" xfId="0" applyFont="1" applyBorder="1" applyAlignment="1">
      <alignment vertical="center"/>
    </xf>
    <xf numFmtId="2" fontId="35" fillId="0" borderId="3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16" fillId="0" borderId="0" xfId="0" applyNumberFormat="1" applyFont="1"/>
    <xf numFmtId="0" fontId="16" fillId="0" borderId="4" xfId="0" applyFont="1" applyBorder="1"/>
    <xf numFmtId="0" fontId="16" fillId="0" borderId="1" xfId="0" applyFont="1" applyBorder="1" applyAlignment="1">
      <alignment vertical="center"/>
    </xf>
    <xf numFmtId="0" fontId="16" fillId="0" borderId="1" xfId="0" applyFont="1" applyBorder="1"/>
    <xf numFmtId="3" fontId="16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6" fillId="0" borderId="0" xfId="0" applyFont="1" applyFill="1"/>
    <xf numFmtId="0" fontId="22" fillId="0" borderId="0" xfId="0" applyFont="1" applyFill="1" applyAlignment="1">
      <alignment vertical="center"/>
    </xf>
    <xf numFmtId="0" fontId="17" fillId="0" borderId="0" xfId="0" applyFont="1" applyAlignment="1">
      <alignment vertical="center" wrapText="1"/>
    </xf>
    <xf numFmtId="3" fontId="35" fillId="0" borderId="0" xfId="0" applyNumberFormat="1" applyFont="1"/>
    <xf numFmtId="4" fontId="35" fillId="0" borderId="0" xfId="0" applyNumberFormat="1" applyFont="1"/>
    <xf numFmtId="49" fontId="16" fillId="0" borderId="0" xfId="0" applyNumberFormat="1" applyFont="1"/>
    <xf numFmtId="4" fontId="16" fillId="0" borderId="0" xfId="0" applyNumberFormat="1" applyFont="1"/>
    <xf numFmtId="2" fontId="35" fillId="0" borderId="0" xfId="0" applyNumberFormat="1" applyFont="1"/>
    <xf numFmtId="0" fontId="32" fillId="0" borderId="4" xfId="0" applyFont="1" applyBorder="1" applyAlignment="1">
      <alignment vertical="center"/>
    </xf>
    <xf numFmtId="0" fontId="32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4" fontId="16" fillId="0" borderId="11" xfId="0" applyNumberFormat="1" applyFont="1" applyBorder="1"/>
    <xf numFmtId="0" fontId="16" fillId="0" borderId="4" xfId="0" applyFont="1" applyBorder="1" applyAlignment="1">
      <alignment wrapText="1"/>
    </xf>
    <xf numFmtId="0" fontId="16" fillId="0" borderId="10" xfId="0" applyFont="1" applyBorder="1"/>
    <xf numFmtId="3" fontId="16" fillId="0" borderId="11" xfId="0" applyNumberFormat="1" applyFont="1" applyBorder="1"/>
    <xf numFmtId="0" fontId="16" fillId="0" borderId="10" xfId="0" applyFont="1" applyBorder="1" applyAlignment="1">
      <alignment horizontal="center"/>
    </xf>
    <xf numFmtId="2" fontId="16" fillId="0" borderId="11" xfId="0" applyNumberFormat="1" applyFont="1" applyBorder="1"/>
    <xf numFmtId="49" fontId="16" fillId="0" borderId="4" xfId="0" applyNumberFormat="1" applyFont="1" applyBorder="1"/>
    <xf numFmtId="0" fontId="16" fillId="0" borderId="12" xfId="0" applyFont="1" applyBorder="1" applyAlignment="1">
      <alignment horizontal="center"/>
    </xf>
    <xf numFmtId="0" fontId="16" fillId="0" borderId="13" xfId="0" applyFont="1" applyBorder="1"/>
    <xf numFmtId="3" fontId="16" fillId="0" borderId="13" xfId="0" applyNumberFormat="1" applyFont="1" applyBorder="1"/>
    <xf numFmtId="4" fontId="16" fillId="0" borderId="14" xfId="0" applyNumberFormat="1" applyFont="1" applyBorder="1"/>
    <xf numFmtId="49" fontId="0" fillId="0" borderId="0" xfId="0" applyNumberFormat="1" applyFont="1"/>
    <xf numFmtId="4" fontId="0" fillId="0" borderId="0" xfId="0" applyNumberFormat="1" applyFont="1"/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5" fillId="3" borderId="4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37" fillId="0" borderId="0" xfId="0" applyFont="1" applyAlignment="1">
      <alignment horizontal="left" vertical="top" wrapText="1"/>
    </xf>
    <xf numFmtId="0" fontId="37" fillId="0" borderId="2" xfId="0" applyFont="1" applyBorder="1" applyAlignment="1">
      <alignment horizontal="left" vertical="top" wrapText="1"/>
    </xf>
    <xf numFmtId="0" fontId="35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5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35" fillId="0" borderId="7" xfId="0" applyFont="1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0" xfId="2" applyFont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0" fontId="16" fillId="0" borderId="5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35" fillId="0" borderId="0" xfId="0" applyFont="1" applyAlignment="1">
      <alignment wrapText="1"/>
    </xf>
    <xf numFmtId="0" fontId="25" fillId="0" borderId="0" xfId="0" applyFont="1" applyAlignment="1">
      <alignment vertical="center" wrapText="1"/>
    </xf>
    <xf numFmtId="0" fontId="34" fillId="0" borderId="0" xfId="0" applyFont="1" applyAlignment="1">
      <alignment vertical="center"/>
    </xf>
    <xf numFmtId="0" fontId="32" fillId="0" borderId="11" xfId="0" applyFont="1" applyBorder="1" applyAlignment="1">
      <alignment vertical="center"/>
    </xf>
    <xf numFmtId="0" fontId="40" fillId="2" borderId="4" xfId="0" applyFont="1" applyFill="1" applyBorder="1" applyAlignment="1">
      <alignment horizontal="left"/>
    </xf>
    <xf numFmtId="3" fontId="40" fillId="2" borderId="4" xfId="0" applyNumberFormat="1" applyFont="1" applyFill="1" applyBorder="1" applyAlignment="1">
      <alignment horizontal="center" vertical="center"/>
    </xf>
    <xf numFmtId="2" fontId="40" fillId="2" borderId="5" xfId="0" applyNumberFormat="1" applyFont="1" applyFill="1" applyBorder="1" applyAlignment="1">
      <alignment horizontal="center" vertical="center"/>
    </xf>
    <xf numFmtId="2" fontId="40" fillId="0" borderId="0" xfId="0" applyNumberFormat="1" applyFont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40" fillId="0" borderId="0" xfId="0" applyFont="1"/>
    <xf numFmtId="0" fontId="40" fillId="0" borderId="4" xfId="0" applyFont="1" applyBorder="1" applyAlignment="1">
      <alignment horizontal="left"/>
    </xf>
    <xf numFmtId="3" fontId="40" fillId="0" borderId="4" xfId="0" applyNumberFormat="1" applyFont="1" applyBorder="1" applyAlignment="1">
      <alignment horizontal="center" vertical="center"/>
    </xf>
    <xf numFmtId="2" fontId="40" fillId="0" borderId="5" xfId="0" applyNumberFormat="1" applyFont="1" applyBorder="1" applyAlignment="1">
      <alignment horizontal="center" vertical="center"/>
    </xf>
    <xf numFmtId="0" fontId="40" fillId="0" borderId="4" xfId="0" applyFont="1" applyBorder="1"/>
    <xf numFmtId="3" fontId="40" fillId="0" borderId="4" xfId="0" applyNumberFormat="1" applyFont="1" applyBorder="1" applyAlignment="1">
      <alignment horizontal="center"/>
    </xf>
    <xf numFmtId="0" fontId="13" fillId="0" borderId="13" xfId="2" applyFont="1" applyBorder="1" applyAlignment="1">
      <alignment horizontal="center" vertical="center"/>
    </xf>
    <xf numFmtId="0" fontId="13" fillId="0" borderId="10" xfId="2" applyFont="1" applyBorder="1" applyAlignment="1">
      <alignment vertical="center" wrapText="1"/>
    </xf>
    <xf numFmtId="0" fontId="13" fillId="0" borderId="12" xfId="2" applyFont="1" applyBorder="1" applyAlignment="1">
      <alignment vertical="center" wrapText="1"/>
    </xf>
    <xf numFmtId="0" fontId="41" fillId="0" borderId="15" xfId="2" applyFont="1" applyBorder="1" applyAlignment="1">
      <alignment horizontal="center" vertical="center"/>
    </xf>
    <xf numFmtId="0" fontId="41" fillId="5" borderId="15" xfId="2" applyFont="1" applyFill="1" applyBorder="1" applyAlignment="1">
      <alignment horizontal="center" vertical="center"/>
    </xf>
    <xf numFmtId="0" fontId="41" fillId="0" borderId="20" xfId="2" applyFont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 wrapText="1"/>
    </xf>
    <xf numFmtId="0" fontId="46" fillId="4" borderId="3" xfId="0" applyFont="1" applyFill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4" fillId="0" borderId="15" xfId="0" applyFont="1" applyBorder="1" applyAlignment="1">
      <alignment vertical="center"/>
    </xf>
    <xf numFmtId="0" fontId="43" fillId="0" borderId="15" xfId="0" applyFont="1" applyBorder="1" applyAlignment="1">
      <alignment horizontal="center" vertical="center"/>
    </xf>
    <xf numFmtId="0" fontId="43" fillId="0" borderId="4" xfId="0" applyFont="1" applyBorder="1" applyAlignment="1">
      <alignment vertical="center"/>
    </xf>
    <xf numFmtId="3" fontId="44" fillId="0" borderId="4" xfId="0" applyNumberFormat="1" applyFont="1" applyBorder="1" applyAlignment="1">
      <alignment vertical="center"/>
    </xf>
    <xf numFmtId="0" fontId="43" fillId="0" borderId="0" xfId="0" applyFont="1" applyAlignment="1">
      <alignment vertical="center"/>
    </xf>
    <xf numFmtId="3" fontId="44" fillId="0" borderId="0" xfId="0" applyNumberFormat="1" applyFont="1" applyAlignment="1">
      <alignment vertical="center"/>
    </xf>
    <xf numFmtId="3" fontId="45" fillId="0" borderId="0" xfId="0" applyNumberFormat="1" applyFont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 wrapText="1"/>
    </xf>
  </cellXfs>
  <cellStyles count="3">
    <cellStyle name="Normal" xfId="0" builtinId="0"/>
    <cellStyle name="Normal 2" xfId="2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8"/>
  <sheetViews>
    <sheetView tabSelected="1" zoomScaleNormal="100" workbookViewId="0"/>
  </sheetViews>
  <sheetFormatPr defaultRowHeight="20.100000000000001" customHeight="1" x14ac:dyDescent="0.25"/>
  <cols>
    <col min="1" max="1" width="26.5703125" style="40" customWidth="1"/>
    <col min="2" max="2" width="19" style="40" customWidth="1"/>
    <col min="3" max="6" width="13.28515625" style="40" customWidth="1"/>
    <col min="7" max="8" width="9.85546875" style="40" bestFit="1" customWidth="1"/>
    <col min="9" max="9" width="11.140625" style="40" bestFit="1" customWidth="1"/>
    <col min="10" max="10" width="11.140625" style="40" customWidth="1"/>
    <col min="11" max="11" width="9.85546875" style="40" bestFit="1" customWidth="1"/>
    <col min="12" max="12" width="9.140625" style="40"/>
    <col min="13" max="13" width="9.85546875" style="40" bestFit="1" customWidth="1"/>
    <col min="14" max="16384" width="9.140625" style="40"/>
  </cols>
  <sheetData>
    <row r="2" spans="1:13" ht="20.100000000000001" customHeight="1" x14ac:dyDescent="0.25">
      <c r="A2" s="176" t="s">
        <v>154</v>
      </c>
      <c r="B2" s="174" t="s">
        <v>162</v>
      </c>
      <c r="C2" s="174"/>
      <c r="D2" s="174"/>
      <c r="E2" s="174"/>
      <c r="F2" s="174"/>
    </row>
    <row r="3" spans="1:13" ht="20.100000000000001" customHeight="1" x14ac:dyDescent="0.25">
      <c r="A3" s="176"/>
      <c r="B3" s="174"/>
      <c r="C3" s="174"/>
      <c r="D3" s="174"/>
      <c r="E3" s="174"/>
      <c r="F3" s="174"/>
    </row>
    <row r="4" spans="1:13" ht="20.100000000000001" customHeight="1" x14ac:dyDescent="0.25">
      <c r="A4" s="41"/>
      <c r="B4" s="30" t="s">
        <v>34</v>
      </c>
      <c r="C4" s="50" t="s">
        <v>16</v>
      </c>
      <c r="D4" s="50" t="s">
        <v>17</v>
      </c>
      <c r="E4" s="50" t="s">
        <v>18</v>
      </c>
      <c r="F4" s="50" t="s">
        <v>19</v>
      </c>
    </row>
    <row r="5" spans="1:13" ht="20.100000000000001" customHeight="1" x14ac:dyDescent="0.25">
      <c r="A5" s="31"/>
      <c r="B5" s="32" t="s">
        <v>161</v>
      </c>
      <c r="C5" s="51" t="s">
        <v>27</v>
      </c>
      <c r="D5" s="51" t="s">
        <v>28</v>
      </c>
      <c r="E5" s="51" t="s">
        <v>29</v>
      </c>
      <c r="F5" s="51" t="s">
        <v>30</v>
      </c>
      <c r="I5" s="42"/>
      <c r="J5" s="42"/>
      <c r="K5" s="42"/>
    </row>
    <row r="6" spans="1:13" ht="20.100000000000001" customHeight="1" x14ac:dyDescent="0.25">
      <c r="A6" s="30"/>
      <c r="B6" s="41"/>
      <c r="C6" s="41"/>
      <c r="D6" s="41"/>
      <c r="E6" s="41"/>
      <c r="F6" s="41"/>
      <c r="I6" s="43"/>
      <c r="J6" s="43"/>
      <c r="K6" s="43"/>
    </row>
    <row r="7" spans="1:13" ht="20.100000000000001" customHeight="1" x14ac:dyDescent="0.25">
      <c r="A7" s="175" t="s">
        <v>158</v>
      </c>
      <c r="B7" s="31" t="s">
        <v>155</v>
      </c>
      <c r="C7" s="33">
        <v>130254</v>
      </c>
      <c r="D7" s="33">
        <v>86833</v>
      </c>
      <c r="E7" s="33">
        <v>33225</v>
      </c>
      <c r="F7" s="33">
        <v>250312</v>
      </c>
      <c r="G7" s="44"/>
      <c r="I7" s="43"/>
      <c r="J7" s="45"/>
      <c r="K7" s="45"/>
    </row>
    <row r="8" spans="1:13" ht="20.100000000000001" customHeight="1" x14ac:dyDescent="0.25">
      <c r="A8" s="175"/>
      <c r="B8" s="31" t="s">
        <v>156</v>
      </c>
      <c r="C8" s="33">
        <v>70273</v>
      </c>
      <c r="D8" s="33">
        <v>40159</v>
      </c>
      <c r="E8" s="33">
        <v>11935</v>
      </c>
      <c r="F8" s="33">
        <v>122367</v>
      </c>
      <c r="G8" s="44"/>
      <c r="H8" s="44"/>
      <c r="I8" s="45"/>
      <c r="J8" s="45"/>
      <c r="K8" s="45"/>
    </row>
    <row r="9" spans="1:13" ht="20.100000000000001" customHeight="1" x14ac:dyDescent="0.25">
      <c r="A9" s="175"/>
      <c r="B9" s="31" t="s">
        <v>157</v>
      </c>
      <c r="C9" s="33">
        <v>59981</v>
      </c>
      <c r="D9" s="33">
        <v>46674</v>
      </c>
      <c r="E9" s="33">
        <v>21290</v>
      </c>
      <c r="F9" s="33">
        <v>127945</v>
      </c>
      <c r="G9" s="44"/>
      <c r="H9" s="44"/>
      <c r="I9" s="34"/>
      <c r="J9" s="35"/>
      <c r="K9" s="35"/>
    </row>
    <row r="10" spans="1:13" ht="20.100000000000001" customHeight="1" x14ac:dyDescent="0.25">
      <c r="A10" s="175" t="s">
        <v>159</v>
      </c>
      <c r="B10" s="31" t="s">
        <v>155</v>
      </c>
      <c r="C10" s="33">
        <v>1185799</v>
      </c>
      <c r="D10" s="33">
        <v>820802</v>
      </c>
      <c r="E10" s="33">
        <v>334062</v>
      </c>
      <c r="F10" s="33">
        <v>2340663</v>
      </c>
      <c r="G10" s="44"/>
      <c r="I10" s="46"/>
      <c r="J10" s="46"/>
      <c r="K10" s="46"/>
    </row>
    <row r="11" spans="1:13" ht="20.100000000000001" customHeight="1" x14ac:dyDescent="0.25">
      <c r="A11" s="175"/>
      <c r="B11" s="31" t="s">
        <v>156</v>
      </c>
      <c r="C11" s="33">
        <v>631818</v>
      </c>
      <c r="D11" s="33">
        <v>354769</v>
      </c>
      <c r="E11" s="33">
        <v>108787</v>
      </c>
      <c r="F11" s="33">
        <v>1095374</v>
      </c>
      <c r="G11" s="44"/>
      <c r="H11" s="44"/>
      <c r="I11" s="44"/>
      <c r="J11" s="44"/>
      <c r="K11" s="44"/>
    </row>
    <row r="12" spans="1:13" ht="20.100000000000001" customHeight="1" x14ac:dyDescent="0.25">
      <c r="A12" s="175"/>
      <c r="B12" s="31" t="s">
        <v>157</v>
      </c>
      <c r="C12" s="33">
        <v>553981</v>
      </c>
      <c r="D12" s="33">
        <v>466033</v>
      </c>
      <c r="E12" s="33">
        <v>225275</v>
      </c>
      <c r="F12" s="33">
        <v>1245289</v>
      </c>
      <c r="I12" s="44"/>
      <c r="J12" s="44"/>
      <c r="K12" s="44"/>
    </row>
    <row r="13" spans="1:13" ht="20.100000000000001" customHeight="1" x14ac:dyDescent="0.25">
      <c r="A13" s="175" t="s">
        <v>160</v>
      </c>
      <c r="B13" s="31" t="s">
        <v>155</v>
      </c>
      <c r="C13" s="37">
        <f>C10/C7</f>
        <v>9.1037434550954295</v>
      </c>
      <c r="D13" s="37">
        <f t="shared" ref="D13:F13" si="0">D10/D7</f>
        <v>9.4526504900210746</v>
      </c>
      <c r="E13" s="37">
        <f t="shared" si="0"/>
        <v>10.054537246049662</v>
      </c>
      <c r="F13" s="37">
        <f t="shared" si="0"/>
        <v>9.3509819744958289</v>
      </c>
      <c r="I13" s="44"/>
      <c r="J13" s="44"/>
      <c r="K13" s="44"/>
    </row>
    <row r="14" spans="1:13" ht="20.100000000000001" customHeight="1" x14ac:dyDescent="0.25">
      <c r="A14" s="175"/>
      <c r="B14" s="31" t="s">
        <v>156</v>
      </c>
      <c r="C14" s="37">
        <f>C11/C8</f>
        <v>8.9909068916938235</v>
      </c>
      <c r="D14" s="37">
        <f t="shared" ref="D14:F14" si="1">D11/D8</f>
        <v>8.8341094150750763</v>
      </c>
      <c r="E14" s="37">
        <f t="shared" si="1"/>
        <v>9.1149560117302055</v>
      </c>
      <c r="F14" s="37">
        <f t="shared" si="1"/>
        <v>8.9515473943138257</v>
      </c>
      <c r="I14" s="44"/>
      <c r="J14" s="44"/>
    </row>
    <row r="15" spans="1:13" ht="20.100000000000001" customHeight="1" x14ac:dyDescent="0.25">
      <c r="A15" s="175"/>
      <c r="B15" s="31" t="s">
        <v>157</v>
      </c>
      <c r="C15" s="37">
        <f>C12/C9</f>
        <v>9.2359413814374545</v>
      </c>
      <c r="D15" s="37">
        <f t="shared" ref="D15:E15" si="2">D12/D9</f>
        <v>9.9848523803402323</v>
      </c>
      <c r="E15" s="37">
        <f t="shared" si="2"/>
        <v>10.58125880695162</v>
      </c>
      <c r="F15" s="37">
        <f>F12/F9</f>
        <v>9.7330024619953885</v>
      </c>
      <c r="I15" s="44"/>
      <c r="J15" s="44"/>
      <c r="K15" s="47"/>
      <c r="L15" s="44"/>
      <c r="M15" s="44"/>
    </row>
    <row r="16" spans="1:13" ht="20.100000000000001" customHeight="1" x14ac:dyDescent="0.25">
      <c r="A16" s="31"/>
      <c r="B16" s="41"/>
      <c r="C16" s="41"/>
      <c r="D16" s="41"/>
      <c r="E16" s="41"/>
      <c r="F16" s="41"/>
      <c r="J16" s="44"/>
      <c r="K16" s="48"/>
      <c r="L16" s="44"/>
      <c r="M16" s="44"/>
    </row>
    <row r="17" spans="1:13" ht="20.100000000000001" customHeight="1" x14ac:dyDescent="0.25">
      <c r="A17" s="31"/>
      <c r="B17" s="41"/>
      <c r="C17" s="41"/>
      <c r="D17" s="41"/>
      <c r="E17" s="41"/>
      <c r="F17" s="41"/>
      <c r="J17" s="44"/>
      <c r="K17" s="48"/>
      <c r="L17" s="44"/>
      <c r="M17" s="44"/>
    </row>
    <row r="18" spans="1:13" ht="20.100000000000001" customHeight="1" x14ac:dyDescent="0.25">
      <c r="A18" s="41"/>
      <c r="B18" s="31" t="s">
        <v>35</v>
      </c>
      <c r="C18" s="31" t="s">
        <v>36</v>
      </c>
      <c r="D18" s="41"/>
      <c r="E18" s="41"/>
      <c r="F18" s="41"/>
      <c r="J18" s="44"/>
      <c r="K18" s="48"/>
      <c r="L18" s="44"/>
      <c r="M18" s="44"/>
    </row>
    <row r="19" spans="1:13" ht="20.100000000000001" customHeight="1" x14ac:dyDescent="0.25">
      <c r="A19" s="41"/>
      <c r="B19" s="38" t="s">
        <v>37</v>
      </c>
      <c r="C19" s="32" t="s">
        <v>38</v>
      </c>
      <c r="D19" s="32"/>
      <c r="E19" s="41"/>
      <c r="F19" s="41"/>
      <c r="J19" s="44"/>
      <c r="K19" s="44"/>
      <c r="L19" s="44"/>
      <c r="M19" s="44"/>
    </row>
    <row r="20" spans="1:13" ht="20.100000000000001" customHeight="1" x14ac:dyDescent="0.25">
      <c r="A20" s="41"/>
      <c r="B20" s="41"/>
      <c r="C20" s="41"/>
      <c r="D20" s="41"/>
      <c r="E20" s="41"/>
      <c r="F20" s="41"/>
      <c r="J20" s="44"/>
      <c r="K20" s="44"/>
      <c r="L20" s="44"/>
      <c r="M20" s="44"/>
    </row>
    <row r="24" spans="1:13" ht="20.100000000000001" customHeight="1" x14ac:dyDescent="0.25">
      <c r="C24" s="44"/>
    </row>
    <row r="25" spans="1:13" ht="20.100000000000001" customHeight="1" x14ac:dyDescent="0.25">
      <c r="D25" s="44"/>
      <c r="E25" s="44"/>
      <c r="F25" s="44"/>
      <c r="G25" s="44"/>
    </row>
    <row r="27" spans="1:13" ht="20.100000000000001" customHeight="1" x14ac:dyDescent="0.25">
      <c r="D27" s="44"/>
      <c r="E27" s="44"/>
      <c r="F27" s="44"/>
      <c r="G27" s="44"/>
    </row>
    <row r="28" spans="1:13" ht="20.100000000000001" customHeight="1" x14ac:dyDescent="0.25">
      <c r="D28" s="44"/>
      <c r="E28" s="44"/>
      <c r="F28" s="44"/>
      <c r="G28" s="44"/>
    </row>
  </sheetData>
  <mergeCells count="5">
    <mergeCell ref="B2:F3"/>
    <mergeCell ref="A7:A9"/>
    <mergeCell ref="A10:A12"/>
    <mergeCell ref="A13:A15"/>
    <mergeCell ref="A2:A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8"/>
  <sheetViews>
    <sheetView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15.7109375" style="99" customWidth="1"/>
    <col min="2" max="2" width="65.7109375" style="99" customWidth="1"/>
    <col min="3" max="3" width="19.5703125" style="100" customWidth="1"/>
    <col min="4" max="4" width="13.28515625" style="101" customWidth="1"/>
    <col min="5" max="5" width="18.28515625" style="102" customWidth="1"/>
    <col min="6" max="6" width="13.28515625" style="101" customWidth="1"/>
    <col min="7" max="7" width="18.28515625" style="102" customWidth="1"/>
    <col min="8" max="8" width="13.28515625" style="101" customWidth="1"/>
    <col min="9" max="9" width="18.28515625" style="102" customWidth="1"/>
    <col min="10" max="10" width="13.28515625" style="101" customWidth="1"/>
    <col min="11" max="11" width="18.28515625" style="99" customWidth="1"/>
    <col min="12" max="12" width="9.140625" style="99"/>
    <col min="13" max="13" width="9.28515625" style="99" bestFit="1" customWidth="1"/>
    <col min="14" max="14" width="10.5703125" style="99" bestFit="1" customWidth="1"/>
    <col min="15" max="15" width="7.5703125" style="99" hidden="1" customWidth="1"/>
    <col min="16" max="16" width="16" style="99" hidden="1" customWidth="1"/>
    <col min="17" max="17" width="16.85546875" style="99" hidden="1" customWidth="1"/>
    <col min="18" max="18" width="14.85546875" style="99" hidden="1" customWidth="1"/>
    <col min="19" max="19" width="14.7109375" style="99" hidden="1" customWidth="1"/>
    <col min="20" max="16384" width="9.140625" style="99"/>
  </cols>
  <sheetData>
    <row r="1" spans="1:22" s="61" customFormat="1" ht="12" x14ac:dyDescent="0.25">
      <c r="A1" s="52" t="s">
        <v>163</v>
      </c>
      <c r="B1" s="181" t="s">
        <v>164</v>
      </c>
      <c r="C1" s="181"/>
      <c r="D1" s="181"/>
      <c r="E1" s="181"/>
      <c r="F1" s="181"/>
      <c r="G1" s="181"/>
      <c r="H1" s="181"/>
      <c r="I1" s="181"/>
      <c r="J1" s="181"/>
      <c r="K1" s="181"/>
    </row>
    <row r="2" spans="1:22" s="61" customFormat="1" ht="12" x14ac:dyDescent="0.25">
      <c r="A2" s="53"/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22" s="36" customFormat="1" ht="11.25" x14ac:dyDescent="0.25">
      <c r="A3" s="185" t="s">
        <v>168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22" s="36" customFormat="1" ht="11.25" x14ac:dyDescent="0.25">
      <c r="A4" s="36" t="s">
        <v>165</v>
      </c>
      <c r="B4" s="62" t="s">
        <v>166</v>
      </c>
      <c r="C4" s="62"/>
      <c r="D4" s="63" t="s">
        <v>21</v>
      </c>
      <c r="E4" s="63" t="s">
        <v>167</v>
      </c>
      <c r="F4" s="63" t="s">
        <v>22</v>
      </c>
      <c r="G4" s="63" t="s">
        <v>167</v>
      </c>
      <c r="H4" s="63" t="s">
        <v>23</v>
      </c>
      <c r="I4" s="63" t="s">
        <v>167</v>
      </c>
      <c r="J4" s="63" t="s">
        <v>24</v>
      </c>
      <c r="K4" s="63" t="s">
        <v>167</v>
      </c>
      <c r="T4" s="62"/>
      <c r="U4" s="62"/>
      <c r="V4" s="62"/>
    </row>
    <row r="5" spans="1:22" s="62" customFormat="1" ht="11.25" x14ac:dyDescent="0.25">
      <c r="A5" s="64" t="s">
        <v>25</v>
      </c>
      <c r="B5" s="64" t="s">
        <v>26</v>
      </c>
      <c r="C5" s="65"/>
      <c r="D5" s="66" t="s">
        <v>200</v>
      </c>
      <c r="E5" s="67" t="s">
        <v>172</v>
      </c>
      <c r="F5" s="66" t="s">
        <v>169</v>
      </c>
      <c r="G5" s="67" t="s">
        <v>172</v>
      </c>
      <c r="H5" s="66" t="s">
        <v>170</v>
      </c>
      <c r="I5" s="67" t="s">
        <v>172</v>
      </c>
      <c r="J5" s="66" t="s">
        <v>171</v>
      </c>
      <c r="K5" s="68" t="s">
        <v>172</v>
      </c>
      <c r="T5" s="69"/>
      <c r="U5" s="69"/>
    </row>
    <row r="6" spans="1:22" s="36" customFormat="1" ht="11.25" x14ac:dyDescent="0.25">
      <c r="A6" s="180" t="s">
        <v>39</v>
      </c>
      <c r="B6" s="177" t="s">
        <v>176</v>
      </c>
      <c r="C6" s="70" t="s">
        <v>173</v>
      </c>
      <c r="D6" s="33">
        <v>1662</v>
      </c>
      <c r="E6" s="71">
        <f>D6*1000/P9</f>
        <v>7.0965896232658832</v>
      </c>
      <c r="F6" s="33">
        <v>1372</v>
      </c>
      <c r="G6" s="71">
        <f>F6*1000/Q9</f>
        <v>12.624450210714221</v>
      </c>
      <c r="H6" s="33">
        <v>637</v>
      </c>
      <c r="I6" s="71">
        <f>H6*1000/R9</f>
        <v>22.096572776467323</v>
      </c>
      <c r="J6" s="33">
        <f t="shared" ref="J6:J14" si="0">D6+F6+H6</f>
        <v>3671</v>
      </c>
      <c r="K6" s="37">
        <f>J6*1000/S9</f>
        <v>9.8761645722525788</v>
      </c>
      <c r="L6" s="70"/>
      <c r="M6" s="70"/>
      <c r="N6" s="70"/>
      <c r="O6" s="182" t="s">
        <v>149</v>
      </c>
      <c r="P6" s="183"/>
      <c r="Q6" s="183"/>
      <c r="R6" s="183"/>
      <c r="S6" s="184"/>
      <c r="T6" s="33"/>
      <c r="U6" s="33"/>
    </row>
    <row r="7" spans="1:22" s="36" customFormat="1" ht="11.25" x14ac:dyDescent="0.25">
      <c r="A7" s="180"/>
      <c r="B7" s="179"/>
      <c r="C7" s="70" t="s">
        <v>174</v>
      </c>
      <c r="D7" s="33">
        <v>1177</v>
      </c>
      <c r="E7" s="71">
        <f>D7*1000/P10</f>
        <v>4.1619519094766622</v>
      </c>
      <c r="F7" s="33">
        <v>1645</v>
      </c>
      <c r="G7" s="71">
        <f>F7*1000/Q10</f>
        <v>9.708967072141462</v>
      </c>
      <c r="H7" s="33">
        <v>1166</v>
      </c>
      <c r="I7" s="71">
        <f>H7*1000/R10</f>
        <v>17.920265576491563</v>
      </c>
      <c r="J7" s="33">
        <f t="shared" si="0"/>
        <v>3988</v>
      </c>
      <c r="K7" s="37">
        <f>J7*1000/S10</f>
        <v>7.7093043261414627</v>
      </c>
      <c r="L7" s="70"/>
      <c r="M7" s="70"/>
      <c r="N7" s="70"/>
      <c r="O7" s="72"/>
      <c r="P7" s="72" t="s">
        <v>16</v>
      </c>
      <c r="Q7" s="72" t="s">
        <v>17</v>
      </c>
      <c r="R7" s="72" t="s">
        <v>18</v>
      </c>
      <c r="S7" s="72" t="s">
        <v>19</v>
      </c>
      <c r="T7" s="33"/>
      <c r="U7" s="33"/>
    </row>
    <row r="8" spans="1:22" s="36" customFormat="1" ht="11.25" x14ac:dyDescent="0.25">
      <c r="A8" s="180"/>
      <c r="B8" s="179"/>
      <c r="C8" s="70" t="s">
        <v>175</v>
      </c>
      <c r="D8" s="33">
        <v>2839</v>
      </c>
      <c r="E8" s="71">
        <f>D8*1000/P11</f>
        <v>5.4913278026758379</v>
      </c>
      <c r="F8" s="33">
        <v>3017</v>
      </c>
      <c r="G8" s="71">
        <f>F8*1000/Q11</f>
        <v>10.848264529375173</v>
      </c>
      <c r="H8" s="33">
        <v>1803</v>
      </c>
      <c r="I8" s="71">
        <f>H8*1000/R11</f>
        <v>19.202504952393124</v>
      </c>
      <c r="J8" s="33">
        <f t="shared" si="0"/>
        <v>7659</v>
      </c>
      <c r="K8" s="37">
        <f>J8*1000/S11</f>
        <v>8.6152980877390331</v>
      </c>
      <c r="L8" s="70"/>
      <c r="M8" s="70"/>
      <c r="N8" s="70"/>
      <c r="O8" s="72"/>
      <c r="P8" s="73"/>
      <c r="Q8" s="73"/>
      <c r="R8" s="73"/>
      <c r="S8" s="73"/>
    </row>
    <row r="9" spans="1:22" s="36" customFormat="1" ht="11.25" x14ac:dyDescent="0.25">
      <c r="A9" s="180" t="s">
        <v>41</v>
      </c>
      <c r="B9" s="177" t="s">
        <v>177</v>
      </c>
      <c r="C9" s="70" t="s">
        <v>173</v>
      </c>
      <c r="D9" s="33">
        <v>14893</v>
      </c>
      <c r="E9" s="71">
        <f>D9*1000/P9</f>
        <v>63.591762490552824</v>
      </c>
      <c r="F9" s="33">
        <v>6687</v>
      </c>
      <c r="G9" s="71">
        <f>F9*1000/Q9</f>
        <v>61.530392535747808</v>
      </c>
      <c r="H9" s="74">
        <v>1362</v>
      </c>
      <c r="I9" s="71">
        <f>H9*1000/R9</f>
        <v>47.245733314832805</v>
      </c>
      <c r="J9" s="33">
        <f t="shared" si="0"/>
        <v>22942</v>
      </c>
      <c r="K9" s="37">
        <f>J9*1000/S9</f>
        <v>61.721320516649044</v>
      </c>
      <c r="L9" s="70"/>
      <c r="M9" s="70"/>
      <c r="N9" s="70"/>
      <c r="O9" s="72" t="s">
        <v>70</v>
      </c>
      <c r="P9" s="57">
        <v>234197</v>
      </c>
      <c r="Q9" s="57">
        <v>108678</v>
      </c>
      <c r="R9" s="57">
        <v>28828</v>
      </c>
      <c r="S9" s="57">
        <v>371703</v>
      </c>
    </row>
    <row r="10" spans="1:22" s="36" customFormat="1" ht="11.25" x14ac:dyDescent="0.25">
      <c r="A10" s="180"/>
      <c r="B10" s="179"/>
      <c r="C10" s="70" t="s">
        <v>174</v>
      </c>
      <c r="D10" s="33">
        <v>11651</v>
      </c>
      <c r="E10" s="71">
        <f>D10*1000/P10</f>
        <v>41.198727015558696</v>
      </c>
      <c r="F10" s="33">
        <v>6160</v>
      </c>
      <c r="G10" s="71">
        <f>F10*1000/Q10</f>
        <v>36.356983078657386</v>
      </c>
      <c r="H10" s="74">
        <v>1407</v>
      </c>
      <c r="I10" s="71">
        <f>H10*1000/R10</f>
        <v>21.624196969231242</v>
      </c>
      <c r="J10" s="33">
        <f t="shared" si="0"/>
        <v>19218</v>
      </c>
      <c r="K10" s="37">
        <f>J10*1000/S10</f>
        <v>37.150805050096949</v>
      </c>
      <c r="L10" s="70"/>
      <c r="M10" s="70"/>
      <c r="N10" s="70"/>
      <c r="O10" s="72" t="s">
        <v>71</v>
      </c>
      <c r="P10" s="57">
        <v>282800</v>
      </c>
      <c r="Q10" s="57">
        <v>169431</v>
      </c>
      <c r="R10" s="57">
        <v>65066</v>
      </c>
      <c r="S10" s="57">
        <v>517297</v>
      </c>
      <c r="T10" s="33"/>
      <c r="U10" s="33"/>
    </row>
    <row r="11" spans="1:22" s="36" customFormat="1" ht="11.25" x14ac:dyDescent="0.25">
      <c r="A11" s="180"/>
      <c r="B11" s="179"/>
      <c r="C11" s="70" t="s">
        <v>175</v>
      </c>
      <c r="D11" s="33">
        <v>26544</v>
      </c>
      <c r="E11" s="71">
        <f>D11*1000/P11</f>
        <v>51.342657694338655</v>
      </c>
      <c r="F11" s="33">
        <v>12847</v>
      </c>
      <c r="G11" s="71">
        <f>F11*1000/Q11</f>
        <v>46.194118133537572</v>
      </c>
      <c r="H11" s="74">
        <v>2769</v>
      </c>
      <c r="I11" s="71">
        <f>H11*1000/R11</f>
        <v>29.490702281295931</v>
      </c>
      <c r="J11" s="33">
        <f t="shared" si="0"/>
        <v>42160</v>
      </c>
      <c r="K11" s="37">
        <f>J11*1000/S11</f>
        <v>47.424071991001128</v>
      </c>
      <c r="L11" s="70"/>
      <c r="M11" s="70"/>
      <c r="N11" s="70"/>
      <c r="O11" s="72" t="s">
        <v>72</v>
      </c>
      <c r="P11" s="57">
        <v>516997</v>
      </c>
      <c r="Q11" s="57">
        <v>278109</v>
      </c>
      <c r="R11" s="57">
        <v>93894</v>
      </c>
      <c r="S11" s="57">
        <v>889000</v>
      </c>
      <c r="T11" s="33"/>
      <c r="U11" s="33"/>
    </row>
    <row r="12" spans="1:22" s="36" customFormat="1" ht="11.25" x14ac:dyDescent="0.25">
      <c r="A12" s="180" t="s">
        <v>42</v>
      </c>
      <c r="B12" s="177" t="s">
        <v>178</v>
      </c>
      <c r="C12" s="70" t="s">
        <v>173</v>
      </c>
      <c r="D12" s="33">
        <v>392</v>
      </c>
      <c r="E12" s="71">
        <f>D12*1000/P9</f>
        <v>1.6738045320819652</v>
      </c>
      <c r="F12" s="33">
        <v>427</v>
      </c>
      <c r="G12" s="71">
        <f>F12*1000/Q9</f>
        <v>3.9290380757835073</v>
      </c>
      <c r="H12" s="33">
        <v>201</v>
      </c>
      <c r="I12" s="71">
        <f>H12*1000/R9</f>
        <v>6.9723879561537396</v>
      </c>
      <c r="J12" s="33">
        <f t="shared" si="0"/>
        <v>1020</v>
      </c>
      <c r="K12" s="37">
        <f>J12*1000/S9</f>
        <v>2.7441263589478697</v>
      </c>
      <c r="L12" s="70"/>
      <c r="M12" s="70"/>
      <c r="N12" s="70"/>
      <c r="T12" s="33"/>
      <c r="U12" s="33"/>
    </row>
    <row r="13" spans="1:22" s="36" customFormat="1" ht="11.25" x14ac:dyDescent="0.25">
      <c r="A13" s="180"/>
      <c r="B13" s="177"/>
      <c r="C13" s="70" t="s">
        <v>174</v>
      </c>
      <c r="D13" s="33">
        <v>430</v>
      </c>
      <c r="E13" s="71">
        <f>D13*1000/P10</f>
        <v>1.5205091937765205</v>
      </c>
      <c r="F13" s="33">
        <v>570</v>
      </c>
      <c r="G13" s="71">
        <f>F13*1000/Q10</f>
        <v>3.3642013563043363</v>
      </c>
      <c r="H13" s="33">
        <v>424</v>
      </c>
      <c r="I13" s="71">
        <f>H13*1000/R10</f>
        <v>6.5164602096332951</v>
      </c>
      <c r="J13" s="33">
        <f t="shared" si="0"/>
        <v>1424</v>
      </c>
      <c r="K13" s="37">
        <f>J13*1000/S10</f>
        <v>2.7527706520625483</v>
      </c>
      <c r="L13" s="70"/>
      <c r="M13" s="70"/>
      <c r="N13" s="70"/>
      <c r="T13" s="33"/>
      <c r="U13" s="33"/>
    </row>
    <row r="14" spans="1:22" s="36" customFormat="1" ht="11.25" x14ac:dyDescent="0.25">
      <c r="A14" s="180"/>
      <c r="B14" s="177"/>
      <c r="C14" s="70" t="s">
        <v>175</v>
      </c>
      <c r="D14" s="36">
        <v>822</v>
      </c>
      <c r="E14" s="71">
        <f>D14*1000/P11</f>
        <v>1.5899511989431274</v>
      </c>
      <c r="F14" s="33">
        <v>997</v>
      </c>
      <c r="G14" s="71">
        <f>F14*1000/Q11</f>
        <v>3.5849253350305097</v>
      </c>
      <c r="H14" s="33">
        <v>625</v>
      </c>
      <c r="I14" s="71">
        <f>H14*1000/R11</f>
        <v>6.6564423711845269</v>
      </c>
      <c r="J14" s="33">
        <f t="shared" si="0"/>
        <v>2444</v>
      </c>
      <c r="K14" s="37">
        <f>J14*1000/S11</f>
        <v>2.7491563554555682</v>
      </c>
      <c r="L14" s="70"/>
      <c r="M14" s="70"/>
      <c r="N14" s="70"/>
      <c r="O14" s="41"/>
      <c r="P14" s="41"/>
      <c r="Q14" s="41"/>
      <c r="R14" s="41"/>
      <c r="S14" s="41"/>
    </row>
    <row r="15" spans="1:22" s="36" customFormat="1" ht="11.25" x14ac:dyDescent="0.25">
      <c r="A15" s="180" t="s">
        <v>44</v>
      </c>
      <c r="B15" s="177" t="s">
        <v>179</v>
      </c>
      <c r="C15" s="70" t="s">
        <v>173</v>
      </c>
      <c r="D15" s="33">
        <v>966</v>
      </c>
      <c r="E15" s="71">
        <f>D15*1000/P9</f>
        <v>4.1247325969162709</v>
      </c>
      <c r="F15" s="33">
        <v>509</v>
      </c>
      <c r="G15" s="71">
        <f>F15*1000/Q9</f>
        <v>4.6835606102431031</v>
      </c>
      <c r="H15" s="33">
        <v>140</v>
      </c>
      <c r="I15" s="71">
        <f>H15*1000/R9</f>
        <v>4.8563896212016093</v>
      </c>
      <c r="J15" s="33">
        <f t="shared" ref="J15:J53" si="1">D15+F15+H15</f>
        <v>1615</v>
      </c>
      <c r="K15" s="37">
        <f>J15*1000/S9</f>
        <v>4.3448667350007932</v>
      </c>
      <c r="L15" s="70"/>
      <c r="M15" s="70"/>
      <c r="N15" s="70"/>
      <c r="O15" s="41"/>
      <c r="P15" s="74"/>
      <c r="Q15" s="74"/>
      <c r="R15" s="74"/>
      <c r="S15" s="74"/>
      <c r="T15" s="33"/>
      <c r="U15" s="33"/>
    </row>
    <row r="16" spans="1:22" s="36" customFormat="1" ht="11.25" x14ac:dyDescent="0.25">
      <c r="A16" s="180"/>
      <c r="B16" s="177"/>
      <c r="C16" s="70" t="s">
        <v>174</v>
      </c>
      <c r="D16" s="33">
        <v>1061</v>
      </c>
      <c r="E16" s="71">
        <f>D16*1000/P10</f>
        <v>3.7517680339462518</v>
      </c>
      <c r="F16" s="33">
        <v>728</v>
      </c>
      <c r="G16" s="71">
        <f>F16*1000/Q10</f>
        <v>4.2967343638413276</v>
      </c>
      <c r="H16" s="33">
        <v>315</v>
      </c>
      <c r="I16" s="71">
        <f>H16*1000/R10</f>
        <v>4.84123812743983</v>
      </c>
      <c r="J16" s="33">
        <f t="shared" si="1"/>
        <v>2104</v>
      </c>
      <c r="K16" s="37">
        <f>J16*1000/S10</f>
        <v>4.0672959634407313</v>
      </c>
      <c r="L16" s="70"/>
      <c r="M16" s="70"/>
      <c r="N16" s="70"/>
      <c r="O16" s="41"/>
      <c r="P16" s="75"/>
      <c r="Q16" s="75"/>
      <c r="R16" s="75"/>
      <c r="S16" s="75"/>
      <c r="T16" s="76"/>
      <c r="U16" s="33"/>
    </row>
    <row r="17" spans="1:21" s="36" customFormat="1" ht="11.25" x14ac:dyDescent="0.25">
      <c r="A17" s="180"/>
      <c r="B17" s="177"/>
      <c r="C17" s="70" t="s">
        <v>175</v>
      </c>
      <c r="D17" s="33">
        <v>2027</v>
      </c>
      <c r="E17" s="71">
        <f>D17*1000/P11</f>
        <v>3.9207190757393175</v>
      </c>
      <c r="F17" s="33">
        <v>1237</v>
      </c>
      <c r="G17" s="71">
        <f>F17*1000/Q11</f>
        <v>4.4478963284179942</v>
      </c>
      <c r="H17" s="33">
        <v>455</v>
      </c>
      <c r="I17" s="71">
        <f>H17*1000/R11</f>
        <v>4.845890046222336</v>
      </c>
      <c r="J17" s="33">
        <f t="shared" si="1"/>
        <v>3719</v>
      </c>
      <c r="K17" s="37">
        <f>J17*1000/S11</f>
        <v>4.1833520809898763</v>
      </c>
      <c r="L17" s="70"/>
      <c r="M17" s="70"/>
      <c r="N17" s="70"/>
      <c r="O17" s="58"/>
      <c r="P17" s="59"/>
      <c r="Q17" s="59"/>
      <c r="R17" s="59"/>
      <c r="S17" s="76"/>
      <c r="T17" s="76"/>
    </row>
    <row r="18" spans="1:21" s="36" customFormat="1" ht="11.25" x14ac:dyDescent="0.25">
      <c r="A18" s="180" t="s">
        <v>45</v>
      </c>
      <c r="B18" s="177" t="s">
        <v>180</v>
      </c>
      <c r="C18" s="70" t="s">
        <v>173</v>
      </c>
      <c r="D18" s="33">
        <v>1831</v>
      </c>
      <c r="E18" s="71">
        <f>D18*1000/P9</f>
        <v>7.8182043322501995</v>
      </c>
      <c r="F18" s="33">
        <v>651</v>
      </c>
      <c r="G18" s="71">
        <f>F18*1000/Q9</f>
        <v>5.9901728040633797</v>
      </c>
      <c r="H18" s="33">
        <v>166</v>
      </c>
      <c r="I18" s="71">
        <f>H18*1000/R9</f>
        <v>5.7582905508533369</v>
      </c>
      <c r="J18" s="33">
        <f t="shared" si="1"/>
        <v>2648</v>
      </c>
      <c r="K18" s="37">
        <f>J18*1000/S9</f>
        <v>7.1239672534254499</v>
      </c>
      <c r="L18" s="70"/>
      <c r="M18" s="70"/>
      <c r="N18" s="70"/>
      <c r="O18" s="58"/>
      <c r="P18" s="59"/>
      <c r="Q18" s="59"/>
      <c r="R18" s="59"/>
      <c r="S18" s="76"/>
      <c r="T18" s="76"/>
    </row>
    <row r="19" spans="1:21" s="36" customFormat="1" ht="11.25" x14ac:dyDescent="0.25">
      <c r="A19" s="180"/>
      <c r="B19" s="177"/>
      <c r="C19" s="70" t="s">
        <v>174</v>
      </c>
      <c r="D19" s="33">
        <v>1965</v>
      </c>
      <c r="E19" s="71">
        <f>D19*1000/P10</f>
        <v>6.9483734087694486</v>
      </c>
      <c r="F19" s="33">
        <v>974</v>
      </c>
      <c r="G19" s="71">
        <f>F19*1000/Q10</f>
        <v>5.748652843930568</v>
      </c>
      <c r="H19" s="33">
        <v>407</v>
      </c>
      <c r="I19" s="71">
        <f>H19*1000/R10</f>
        <v>6.2551870408508288</v>
      </c>
      <c r="J19" s="33">
        <f t="shared" si="1"/>
        <v>3346</v>
      </c>
      <c r="K19" s="37">
        <f>J19*1000/S10</f>
        <v>6.4682377821638246</v>
      </c>
      <c r="L19" s="70"/>
      <c r="M19" s="70"/>
      <c r="N19" s="70"/>
      <c r="P19" s="33"/>
      <c r="Q19" s="33"/>
      <c r="R19" s="33"/>
      <c r="T19" s="33"/>
    </row>
    <row r="20" spans="1:21" s="36" customFormat="1" ht="11.25" x14ac:dyDescent="0.25">
      <c r="A20" s="180"/>
      <c r="B20" s="177"/>
      <c r="C20" s="70" t="s">
        <v>175</v>
      </c>
      <c r="D20" s="33">
        <v>3796</v>
      </c>
      <c r="E20" s="71">
        <f>D20*1000/P11</f>
        <v>7.3424023737081647</v>
      </c>
      <c r="F20" s="33">
        <v>1625</v>
      </c>
      <c r="G20" s="71">
        <f>F20*1000/Q11</f>
        <v>5.8430327677277614</v>
      </c>
      <c r="H20" s="33">
        <v>573</v>
      </c>
      <c r="I20" s="71">
        <f>H20*1000/R11</f>
        <v>6.1026263659019744</v>
      </c>
      <c r="J20" s="33">
        <f t="shared" si="1"/>
        <v>5994</v>
      </c>
      <c r="K20" s="37">
        <f>J20*1000/S11</f>
        <v>6.7424071991001124</v>
      </c>
      <c r="L20" s="70"/>
      <c r="M20" s="70"/>
      <c r="N20" s="70"/>
      <c r="P20" s="33"/>
      <c r="Q20" s="33"/>
      <c r="R20" s="33"/>
      <c r="T20" s="33"/>
    </row>
    <row r="21" spans="1:21" s="36" customFormat="1" ht="11.25" x14ac:dyDescent="0.25">
      <c r="A21" s="180" t="s">
        <v>46</v>
      </c>
      <c r="B21" s="177" t="s">
        <v>181</v>
      </c>
      <c r="C21" s="70" t="s">
        <v>173</v>
      </c>
      <c r="D21" s="33">
        <v>2368</v>
      </c>
      <c r="E21" s="71">
        <f>D21*1000/P9</f>
        <v>10.111145744821668</v>
      </c>
      <c r="F21" s="33">
        <v>1174</v>
      </c>
      <c r="G21" s="71">
        <f>F21*1000/Q9</f>
        <v>10.802554334823975</v>
      </c>
      <c r="H21" s="33">
        <v>182</v>
      </c>
      <c r="I21" s="71">
        <f>H21*1000/R9</f>
        <v>6.3133065075620927</v>
      </c>
      <c r="J21" s="33">
        <f t="shared" si="1"/>
        <v>3724</v>
      </c>
      <c r="K21" s="37">
        <f>J21*1000/S9</f>
        <v>10.018751530119477</v>
      </c>
      <c r="L21" s="70"/>
      <c r="M21" s="70"/>
      <c r="N21" s="70"/>
      <c r="P21" s="33"/>
      <c r="Q21" s="33"/>
      <c r="R21" s="33"/>
      <c r="S21" s="62"/>
      <c r="T21" s="69"/>
      <c r="U21" s="62"/>
    </row>
    <row r="22" spans="1:21" s="36" customFormat="1" ht="11.25" x14ac:dyDescent="0.25">
      <c r="A22" s="180"/>
      <c r="B22" s="179"/>
      <c r="C22" s="70" t="s">
        <v>174</v>
      </c>
      <c r="D22" s="33">
        <v>2244</v>
      </c>
      <c r="E22" s="71">
        <f>D22*1000/P10</f>
        <v>7.9349363507779351</v>
      </c>
      <c r="F22" s="33">
        <v>1479</v>
      </c>
      <c r="G22" s="71">
        <f>F22*1000/Q10</f>
        <v>8.7292172034633566</v>
      </c>
      <c r="H22" s="33">
        <v>346</v>
      </c>
      <c r="I22" s="71">
        <f>H22*1000/R10</f>
        <v>5.3176774352196228</v>
      </c>
      <c r="J22" s="33">
        <f t="shared" si="1"/>
        <v>4069</v>
      </c>
      <c r="K22" s="37">
        <f>J22*1000/S10</f>
        <v>7.865887488232099</v>
      </c>
      <c r="L22" s="70"/>
      <c r="M22" s="70"/>
      <c r="N22" s="70"/>
      <c r="S22" s="62"/>
      <c r="T22" s="69"/>
      <c r="U22" s="62"/>
    </row>
    <row r="23" spans="1:21" s="36" customFormat="1" ht="11.25" x14ac:dyDescent="0.25">
      <c r="A23" s="180"/>
      <c r="B23" s="179"/>
      <c r="C23" s="70" t="s">
        <v>175</v>
      </c>
      <c r="D23" s="33">
        <v>4612</v>
      </c>
      <c r="E23" s="71">
        <f>D23*1000/P11</f>
        <v>8.9207480894473274</v>
      </c>
      <c r="F23" s="33">
        <v>2653</v>
      </c>
      <c r="G23" s="71">
        <f>F23*1000/Q11</f>
        <v>9.5394251894041542</v>
      </c>
      <c r="H23" s="33">
        <v>528</v>
      </c>
      <c r="I23" s="71">
        <f>H23*1000/R11</f>
        <v>5.6233625151766882</v>
      </c>
      <c r="J23" s="33">
        <f t="shared" si="1"/>
        <v>7793</v>
      </c>
      <c r="K23" s="37">
        <f>J23*1000/S11</f>
        <v>8.7660292463442069</v>
      </c>
      <c r="S23" s="62"/>
      <c r="T23" s="69"/>
      <c r="U23" s="62"/>
    </row>
    <row r="24" spans="1:21" s="36" customFormat="1" ht="11.25" x14ac:dyDescent="0.25">
      <c r="A24" s="180" t="s">
        <v>47</v>
      </c>
      <c r="B24" s="177" t="s">
        <v>182</v>
      </c>
      <c r="C24" s="70" t="s">
        <v>173</v>
      </c>
      <c r="D24" s="33">
        <v>1683</v>
      </c>
      <c r="E24" s="71">
        <f>D24*1000/P9</f>
        <v>7.1862577231988451</v>
      </c>
      <c r="F24" s="33">
        <v>1159</v>
      </c>
      <c r="G24" s="71">
        <f>F24*1000/Q9</f>
        <v>10.664531919983805</v>
      </c>
      <c r="H24" s="33">
        <v>270</v>
      </c>
      <c r="I24" s="71">
        <f>H24*1000/R9</f>
        <v>9.3658942694602469</v>
      </c>
      <c r="J24" s="33">
        <f t="shared" si="1"/>
        <v>3112</v>
      </c>
      <c r="K24" s="37">
        <f>J24*1000/S9</f>
        <v>8.3722757147507547</v>
      </c>
    </row>
    <row r="25" spans="1:21" s="36" customFormat="1" ht="11.25" x14ac:dyDescent="0.25">
      <c r="A25" s="180"/>
      <c r="B25" s="177"/>
      <c r="C25" s="70" t="s">
        <v>174</v>
      </c>
      <c r="D25" s="33">
        <v>1913</v>
      </c>
      <c r="E25" s="71">
        <f>D25*1000/P10</f>
        <v>6.7644978783592649</v>
      </c>
      <c r="F25" s="33">
        <v>1651</v>
      </c>
      <c r="G25" s="71">
        <f>F25*1000/Q10</f>
        <v>9.7443797179972975</v>
      </c>
      <c r="H25" s="33">
        <v>413</v>
      </c>
      <c r="I25" s="71">
        <f>H25*1000/R10</f>
        <v>6.3474011004211111</v>
      </c>
      <c r="J25" s="33">
        <f t="shared" si="1"/>
        <v>3977</v>
      </c>
      <c r="K25" s="37">
        <f>J25*1000/S10</f>
        <v>7.6880399461044622</v>
      </c>
    </row>
    <row r="26" spans="1:21" s="36" customFormat="1" ht="11.25" x14ac:dyDescent="0.25">
      <c r="A26" s="180"/>
      <c r="B26" s="177"/>
      <c r="C26" s="70" t="s">
        <v>175</v>
      </c>
      <c r="D26" s="33">
        <v>3596</v>
      </c>
      <c r="E26" s="71">
        <f>D26*1000/P11</f>
        <v>6.9555529335760164</v>
      </c>
      <c r="F26" s="33">
        <v>2810</v>
      </c>
      <c r="G26" s="71">
        <f>F26*1000/Q11</f>
        <v>10.103952047578467</v>
      </c>
      <c r="H26" s="33">
        <v>683</v>
      </c>
      <c r="I26" s="71">
        <f>H26*1000/R11</f>
        <v>7.2741602232304512</v>
      </c>
      <c r="J26" s="33">
        <f t="shared" si="1"/>
        <v>7089</v>
      </c>
      <c r="K26" s="37">
        <f>J26*1000/S11</f>
        <v>7.9741282339707533</v>
      </c>
    </row>
    <row r="27" spans="1:21" s="36" customFormat="1" ht="11.25" x14ac:dyDescent="0.25">
      <c r="A27" s="180" t="s">
        <v>48</v>
      </c>
      <c r="B27" s="177" t="s">
        <v>183</v>
      </c>
      <c r="C27" s="70" t="s">
        <v>173</v>
      </c>
      <c r="D27" s="33">
        <v>155</v>
      </c>
      <c r="E27" s="71">
        <f>D27*1000/P9</f>
        <v>0.66183597569567498</v>
      </c>
      <c r="F27" s="33">
        <v>66</v>
      </c>
      <c r="G27" s="71">
        <f>F27*1000/Q9</f>
        <v>0.60729862529674816</v>
      </c>
      <c r="H27" s="33">
        <v>8</v>
      </c>
      <c r="I27" s="71">
        <f>H27*1000/R9</f>
        <v>0.27750797835437768</v>
      </c>
      <c r="J27" s="33">
        <f>D27+F27+H27</f>
        <v>229</v>
      </c>
      <c r="K27" s="37">
        <f>J27*1000/S9</f>
        <v>0.61608327078339431</v>
      </c>
      <c r="L27" s="77"/>
      <c r="N27" s="77"/>
    </row>
    <row r="28" spans="1:21" s="36" customFormat="1" ht="11.25" x14ac:dyDescent="0.25">
      <c r="A28" s="180"/>
      <c r="B28" s="177"/>
      <c r="C28" s="70" t="s">
        <v>174</v>
      </c>
      <c r="D28" s="33">
        <v>171</v>
      </c>
      <c r="E28" s="71">
        <f>D28*1000/P10</f>
        <v>0.60466760961810462</v>
      </c>
      <c r="F28" s="33">
        <v>64</v>
      </c>
      <c r="G28" s="71">
        <f>F28*1000/Q10</f>
        <v>0.37773488912890796</v>
      </c>
      <c r="H28" s="33">
        <v>15</v>
      </c>
      <c r="I28" s="71">
        <f>H28*1000/R10</f>
        <v>0.2305351489257062</v>
      </c>
      <c r="J28" s="33">
        <f t="shared" si="1"/>
        <v>250</v>
      </c>
      <c r="K28" s="37">
        <f>J28*1000/S10</f>
        <v>0.48328136447727321</v>
      </c>
    </row>
    <row r="29" spans="1:21" s="36" customFormat="1" ht="11.25" x14ac:dyDescent="0.25">
      <c r="A29" s="180"/>
      <c r="B29" s="177"/>
      <c r="C29" s="70" t="s">
        <v>175</v>
      </c>
      <c r="D29" s="33">
        <v>326</v>
      </c>
      <c r="E29" s="71">
        <f>D29*1000/P11</f>
        <v>0.63056458741540089</v>
      </c>
      <c r="F29" s="33">
        <v>130</v>
      </c>
      <c r="G29" s="71">
        <f>F29*1000/Q11</f>
        <v>0.4674426214182209</v>
      </c>
      <c r="H29" s="33">
        <v>23</v>
      </c>
      <c r="I29" s="71">
        <f>H29*1000/R11</f>
        <v>0.24495707925959059</v>
      </c>
      <c r="J29" s="33">
        <f t="shared" si="1"/>
        <v>479</v>
      </c>
      <c r="K29" s="37">
        <f>J29*1000/S11</f>
        <v>0.53880764904386946</v>
      </c>
    </row>
    <row r="30" spans="1:21" s="36" customFormat="1" ht="11.25" x14ac:dyDescent="0.25">
      <c r="A30" s="180" t="s">
        <v>49</v>
      </c>
      <c r="B30" s="177" t="s">
        <v>184</v>
      </c>
      <c r="C30" s="70" t="s">
        <v>173</v>
      </c>
      <c r="D30" s="33">
        <v>15824</v>
      </c>
      <c r="E30" s="71">
        <f>D30*1000/P9</f>
        <v>67.567048254247496</v>
      </c>
      <c r="F30" s="33">
        <v>9959</v>
      </c>
      <c r="G30" s="71">
        <f>F30*1000/Q9</f>
        <v>91.637681959550235</v>
      </c>
      <c r="H30" s="33">
        <v>2881</v>
      </c>
      <c r="I30" s="71">
        <f>H30*1000/R9</f>
        <v>99.937560704870265</v>
      </c>
      <c r="J30" s="33">
        <f t="shared" si="1"/>
        <v>28664</v>
      </c>
      <c r="K30" s="37">
        <f>J30*1000/S9</f>
        <v>77.115331326354649</v>
      </c>
    </row>
    <row r="31" spans="1:21" s="36" customFormat="1" ht="11.25" x14ac:dyDescent="0.25">
      <c r="A31" s="180"/>
      <c r="B31" s="177"/>
      <c r="C31" s="70" t="s">
        <v>174</v>
      </c>
      <c r="D31" s="33">
        <v>9271</v>
      </c>
      <c r="E31" s="71">
        <f>D31*1000/P10</f>
        <v>32.782885431400281</v>
      </c>
      <c r="F31" s="33">
        <v>9804</v>
      </c>
      <c r="G31" s="71">
        <f>F31*1000/Q10</f>
        <v>57.864263328434582</v>
      </c>
      <c r="H31" s="33">
        <v>5239</v>
      </c>
      <c r="I31" s="71">
        <f>H31*1000/R10</f>
        <v>80.518243014784986</v>
      </c>
      <c r="J31" s="33">
        <f t="shared" si="1"/>
        <v>24314</v>
      </c>
      <c r="K31" s="37">
        <f>J31*1000/S10</f>
        <v>47.002012383601681</v>
      </c>
      <c r="O31" s="182" t="s">
        <v>149</v>
      </c>
      <c r="P31" s="183"/>
      <c r="Q31" s="183"/>
      <c r="R31" s="183"/>
      <c r="S31" s="184"/>
    </row>
    <row r="32" spans="1:21" s="36" customFormat="1" ht="11.25" x14ac:dyDescent="0.25">
      <c r="A32" s="180"/>
      <c r="B32" s="177"/>
      <c r="C32" s="70" t="s">
        <v>175</v>
      </c>
      <c r="D32" s="33">
        <v>25095</v>
      </c>
      <c r="E32" s="71">
        <f>D32*1000/P11</f>
        <v>48.539933500581242</v>
      </c>
      <c r="F32" s="33">
        <v>19763</v>
      </c>
      <c r="G32" s="71">
        <f>F32*1000/Q11</f>
        <v>71.062065592986926</v>
      </c>
      <c r="H32" s="33">
        <v>8120</v>
      </c>
      <c r="I32" s="71">
        <f>H32*1000/R11</f>
        <v>86.480499286429378</v>
      </c>
      <c r="J32" s="33">
        <f t="shared" si="1"/>
        <v>52978</v>
      </c>
      <c r="K32" s="37">
        <f>J32*1000/S11</f>
        <v>59.592800899887514</v>
      </c>
      <c r="O32" s="72"/>
      <c r="P32" s="72" t="s">
        <v>16</v>
      </c>
      <c r="Q32" s="72" t="s">
        <v>17</v>
      </c>
      <c r="R32" s="72" t="s">
        <v>18</v>
      </c>
      <c r="S32" s="72" t="s">
        <v>19</v>
      </c>
    </row>
    <row r="33" spans="1:21" s="36" customFormat="1" ht="11.25" x14ac:dyDescent="0.25">
      <c r="A33" s="180" t="s">
        <v>51</v>
      </c>
      <c r="B33" s="177" t="s">
        <v>185</v>
      </c>
      <c r="C33" s="70" t="s">
        <v>173</v>
      </c>
      <c r="D33" s="33">
        <v>4015</v>
      </c>
      <c r="E33" s="71">
        <f>D33*1000/P34</f>
        <v>17.14368672527829</v>
      </c>
      <c r="F33" s="33">
        <v>3387</v>
      </c>
      <c r="G33" s="71">
        <f>F33*1000/Q9</f>
        <v>31.165461270910395</v>
      </c>
      <c r="H33" s="33">
        <v>1662</v>
      </c>
      <c r="I33" s="71">
        <f>H33*1000/R9</f>
        <v>57.652282503121967</v>
      </c>
      <c r="J33" s="33">
        <f t="shared" si="1"/>
        <v>9064</v>
      </c>
      <c r="K33" s="37">
        <f>J33*1000/S34</f>
        <v>24.385060115199501</v>
      </c>
      <c r="O33" s="72"/>
      <c r="P33" s="73"/>
      <c r="Q33" s="73"/>
      <c r="R33" s="73"/>
      <c r="S33" s="73"/>
    </row>
    <row r="34" spans="1:21" s="36" customFormat="1" ht="11.25" x14ac:dyDescent="0.25">
      <c r="A34" s="180"/>
      <c r="B34" s="177"/>
      <c r="C34" s="70" t="s">
        <v>174</v>
      </c>
      <c r="D34" s="33">
        <v>2664</v>
      </c>
      <c r="E34" s="71">
        <f>D34*1000/P35</f>
        <v>9.4200848656294198</v>
      </c>
      <c r="F34" s="33">
        <v>2920</v>
      </c>
      <c r="G34" s="71">
        <f>F34*1000/Q10</f>
        <v>17.234154316506423</v>
      </c>
      <c r="H34" s="33">
        <v>2281</v>
      </c>
      <c r="I34" s="71">
        <f>H34*1000/R10</f>
        <v>35.056711646635726</v>
      </c>
      <c r="J34" s="33">
        <f t="shared" si="1"/>
        <v>7865</v>
      </c>
      <c r="K34" s="37">
        <f>J34*1000/S35</f>
        <v>15.204031726455016</v>
      </c>
      <c r="O34" s="72" t="s">
        <v>70</v>
      </c>
      <c r="P34" s="57">
        <v>234197</v>
      </c>
      <c r="Q34" s="57">
        <v>108678</v>
      </c>
      <c r="R34" s="57">
        <v>28828</v>
      </c>
      <c r="S34" s="57">
        <v>371703</v>
      </c>
    </row>
    <row r="35" spans="1:21" s="36" customFormat="1" ht="11.25" x14ac:dyDescent="0.25">
      <c r="A35" s="180"/>
      <c r="B35" s="177"/>
      <c r="C35" s="70" t="s">
        <v>175</v>
      </c>
      <c r="D35" s="33">
        <v>6679</v>
      </c>
      <c r="E35" s="71">
        <f>D35*1000/P36</f>
        <v>12.918837053213075</v>
      </c>
      <c r="F35" s="33">
        <v>6307</v>
      </c>
      <c r="G35" s="71">
        <f>F35*1000/Q11</f>
        <v>22.678158563728608</v>
      </c>
      <c r="H35" s="33">
        <v>3943</v>
      </c>
      <c r="I35" s="71">
        <f>H35*1000/R11</f>
        <v>41.994163631328945</v>
      </c>
      <c r="J35" s="33">
        <f t="shared" si="1"/>
        <v>16929</v>
      </c>
      <c r="K35" s="37">
        <f>J35*1000/S36</f>
        <v>19.042744656917886</v>
      </c>
      <c r="O35" s="72" t="s">
        <v>71</v>
      </c>
      <c r="P35" s="57">
        <v>282800</v>
      </c>
      <c r="Q35" s="57">
        <v>169431</v>
      </c>
      <c r="R35" s="57">
        <v>65066</v>
      </c>
      <c r="S35" s="57">
        <v>517297</v>
      </c>
      <c r="T35" s="33"/>
      <c r="U35" s="33"/>
    </row>
    <row r="36" spans="1:21" s="36" customFormat="1" ht="11.25" x14ac:dyDescent="0.25">
      <c r="A36" s="180" t="s">
        <v>52</v>
      </c>
      <c r="B36" s="177" t="s">
        <v>186</v>
      </c>
      <c r="C36" s="70" t="s">
        <v>173</v>
      </c>
      <c r="D36" s="33">
        <v>6846</v>
      </c>
      <c r="E36" s="71">
        <f>D36*1000/P34</f>
        <v>29.231800578145748</v>
      </c>
      <c r="F36" s="33">
        <v>3640</v>
      </c>
      <c r="G36" s="71">
        <f>F36*1000/Q34</f>
        <v>33.493439334547929</v>
      </c>
      <c r="H36" s="33">
        <v>948</v>
      </c>
      <c r="I36" s="71">
        <f>H36*1000/R9</f>
        <v>32.884695434993759</v>
      </c>
      <c r="J36" s="33">
        <f t="shared" si="1"/>
        <v>11434</v>
      </c>
      <c r="K36" s="37">
        <f>J36*1000/S34</f>
        <v>30.76111841981367</v>
      </c>
      <c r="O36" s="72" t="s">
        <v>72</v>
      </c>
      <c r="P36" s="57">
        <v>516997</v>
      </c>
      <c r="Q36" s="57">
        <v>278109</v>
      </c>
      <c r="R36" s="57">
        <v>93894</v>
      </c>
      <c r="S36" s="57">
        <v>889000</v>
      </c>
      <c r="T36" s="33"/>
      <c r="U36" s="33"/>
    </row>
    <row r="37" spans="1:21" s="36" customFormat="1" ht="11.25" x14ac:dyDescent="0.25">
      <c r="A37" s="180"/>
      <c r="B37" s="177"/>
      <c r="C37" s="70" t="s">
        <v>174</v>
      </c>
      <c r="D37" s="33">
        <v>4314</v>
      </c>
      <c r="E37" s="71">
        <f>D37*1000/P35</f>
        <v>15.254596888260254</v>
      </c>
      <c r="F37" s="33">
        <v>3320</v>
      </c>
      <c r="G37" s="71">
        <f>F37*1000/Q35</f>
        <v>19.594997373562098</v>
      </c>
      <c r="H37" s="33">
        <v>1484</v>
      </c>
      <c r="I37" s="71">
        <f>H37*1000/R10</f>
        <v>22.807610733716533</v>
      </c>
      <c r="J37" s="33">
        <f t="shared" si="1"/>
        <v>9118</v>
      </c>
      <c r="K37" s="37">
        <f>J37*1000/S35</f>
        <v>17.626237925215108</v>
      </c>
    </row>
    <row r="38" spans="1:21" s="36" customFormat="1" ht="11.25" x14ac:dyDescent="0.25">
      <c r="A38" s="180"/>
      <c r="B38" s="177"/>
      <c r="C38" s="70" t="s">
        <v>175</v>
      </c>
      <c r="D38" s="33">
        <v>11160</v>
      </c>
      <c r="E38" s="71">
        <f>D38*1000/P36</f>
        <v>21.586198759373847</v>
      </c>
      <c r="F38" s="33">
        <v>6960</v>
      </c>
      <c r="G38" s="71">
        <f>F38*1000/Q36</f>
        <v>25.026158808237057</v>
      </c>
      <c r="H38" s="33">
        <v>2432</v>
      </c>
      <c r="I38" s="71">
        <f>H38*1000/R11</f>
        <v>25.901548554753234</v>
      </c>
      <c r="J38" s="33">
        <f t="shared" si="1"/>
        <v>20552</v>
      </c>
      <c r="K38" s="37">
        <f>J38*1000/S36</f>
        <v>23.118110236220474</v>
      </c>
    </row>
    <row r="39" spans="1:21" s="36" customFormat="1" ht="11.25" x14ac:dyDescent="0.25">
      <c r="A39" s="180" t="s">
        <v>53</v>
      </c>
      <c r="B39" s="177" t="s">
        <v>187</v>
      </c>
      <c r="C39" s="70" t="s">
        <v>173</v>
      </c>
      <c r="D39" s="33">
        <v>655</v>
      </c>
      <c r="E39" s="71">
        <f>D39*1000/P34</f>
        <v>2.7967907360043043</v>
      </c>
      <c r="F39" s="33">
        <v>295</v>
      </c>
      <c r="G39" s="71">
        <f>F39*1000/Q34</f>
        <v>2.7144408251900107</v>
      </c>
      <c r="H39" s="33">
        <v>90</v>
      </c>
      <c r="I39" s="71">
        <f>H39*1000/R9</f>
        <v>3.121964756486749</v>
      </c>
      <c r="J39" s="33">
        <f t="shared" si="1"/>
        <v>1040</v>
      </c>
      <c r="K39" s="37">
        <f>J39*1000/S34</f>
        <v>2.7979327581429261</v>
      </c>
    </row>
    <row r="40" spans="1:21" s="36" customFormat="1" ht="11.25" x14ac:dyDescent="0.25">
      <c r="A40" s="180"/>
      <c r="B40" s="177"/>
      <c r="C40" s="70" t="s">
        <v>174</v>
      </c>
      <c r="D40" s="33">
        <v>589</v>
      </c>
      <c r="E40" s="71">
        <f>D40*1000/P35</f>
        <v>2.0827439886845829</v>
      </c>
      <c r="F40" s="33">
        <v>455</v>
      </c>
      <c r="G40" s="71">
        <f>F40*1000/Q35</f>
        <v>2.6854589774008297</v>
      </c>
      <c r="H40" s="33">
        <v>172</v>
      </c>
      <c r="I40" s="71">
        <f>H40*1000/R10</f>
        <v>2.6434697076814313</v>
      </c>
      <c r="J40" s="33">
        <f t="shared" si="1"/>
        <v>1216</v>
      </c>
      <c r="K40" s="37">
        <f>J40*1000/S35</f>
        <v>2.3506805568174567</v>
      </c>
    </row>
    <row r="41" spans="1:21" s="36" customFormat="1" ht="11.25" x14ac:dyDescent="0.25">
      <c r="A41" s="180"/>
      <c r="B41" s="177"/>
      <c r="C41" s="70" t="s">
        <v>175</v>
      </c>
      <c r="D41" s="33">
        <v>1244</v>
      </c>
      <c r="E41" s="71">
        <f>D41*1000/P36</f>
        <v>2.4062035176219592</v>
      </c>
      <c r="F41" s="33">
        <v>750</v>
      </c>
      <c r="G41" s="71">
        <f>F41*1000/Q36</f>
        <v>2.69678435433589</v>
      </c>
      <c r="H41" s="33">
        <v>262</v>
      </c>
      <c r="I41" s="71">
        <f>H41*1000/R11</f>
        <v>2.7903806420005539</v>
      </c>
      <c r="J41" s="33">
        <f t="shared" si="1"/>
        <v>2256</v>
      </c>
      <c r="K41" s="37">
        <f>J41*1000/S36</f>
        <v>2.5376827896512935</v>
      </c>
      <c r="L41" s="33"/>
    </row>
    <row r="42" spans="1:21" s="36" customFormat="1" ht="11.25" x14ac:dyDescent="0.25">
      <c r="A42" s="180" t="s">
        <v>54</v>
      </c>
      <c r="B42" s="177" t="s">
        <v>188</v>
      </c>
      <c r="C42" s="70" t="s">
        <v>173</v>
      </c>
      <c r="D42" s="33">
        <v>5724</v>
      </c>
      <c r="E42" s="71">
        <f>D42*1000/P34</f>
        <v>24.440962096013184</v>
      </c>
      <c r="F42" s="33">
        <v>2483</v>
      </c>
      <c r="G42" s="71">
        <f>F42*1000/Q34</f>
        <v>22.84731040320948</v>
      </c>
      <c r="H42" s="33">
        <v>281</v>
      </c>
      <c r="I42" s="71">
        <f>H42*1000/R34</f>
        <v>9.747467739697516</v>
      </c>
      <c r="J42" s="33">
        <f t="shared" si="1"/>
        <v>8488</v>
      </c>
      <c r="K42" s="37">
        <f>J42*1000/S34</f>
        <v>22.835435818381882</v>
      </c>
    </row>
    <row r="43" spans="1:21" s="36" customFormat="1" ht="11.25" x14ac:dyDescent="0.25">
      <c r="A43" s="180"/>
      <c r="B43" s="177"/>
      <c r="C43" s="70" t="s">
        <v>174</v>
      </c>
      <c r="D43" s="33">
        <v>9120</v>
      </c>
      <c r="E43" s="71">
        <f>D43*1000/P35</f>
        <v>32.248939179632252</v>
      </c>
      <c r="F43" s="33">
        <v>4963</v>
      </c>
      <c r="G43" s="71">
        <f>F43*1000/Q35</f>
        <v>29.292160230418283</v>
      </c>
      <c r="H43" s="33">
        <v>709</v>
      </c>
      <c r="I43" s="71">
        <f>H43*1000/R35</f>
        <v>10.896628039221714</v>
      </c>
      <c r="J43" s="33">
        <f t="shared" si="1"/>
        <v>14792</v>
      </c>
      <c r="K43" s="37">
        <f>J43*1000/S35</f>
        <v>28.5947917733913</v>
      </c>
    </row>
    <row r="44" spans="1:21" s="36" customFormat="1" ht="11.25" x14ac:dyDescent="0.25">
      <c r="A44" s="180"/>
      <c r="B44" s="177"/>
      <c r="C44" s="70" t="s">
        <v>175</v>
      </c>
      <c r="D44" s="33">
        <v>14844</v>
      </c>
      <c r="E44" s="71">
        <f>D44*1000/P36</f>
        <v>28.711965446608009</v>
      </c>
      <c r="F44" s="33">
        <v>7446</v>
      </c>
      <c r="G44" s="71">
        <f>F44*1000/Q36</f>
        <v>26.773675069846714</v>
      </c>
      <c r="H44" s="33">
        <v>990</v>
      </c>
      <c r="I44" s="71">
        <f>H44*1000/R36</f>
        <v>10.543804715956291</v>
      </c>
      <c r="J44" s="33">
        <f t="shared" si="1"/>
        <v>23280</v>
      </c>
      <c r="K44" s="37">
        <f>J44*1000/S36</f>
        <v>26.186726659167604</v>
      </c>
    </row>
    <row r="45" spans="1:21" s="36" customFormat="1" ht="11.25" x14ac:dyDescent="0.25">
      <c r="A45" s="180" t="s">
        <v>56</v>
      </c>
      <c r="B45" s="177" t="s">
        <v>189</v>
      </c>
      <c r="C45" s="70" t="s">
        <v>173</v>
      </c>
      <c r="D45" s="33">
        <v>3712</v>
      </c>
      <c r="E45" s="71">
        <f>D45*1000/P34</f>
        <v>15.849904140531262</v>
      </c>
      <c r="F45" s="33">
        <v>2455</v>
      </c>
      <c r="G45" s="71">
        <f>F45*1000/Q34</f>
        <v>22.589668562174499</v>
      </c>
      <c r="H45" s="33">
        <v>846</v>
      </c>
      <c r="I45" s="71">
        <f>H45*1000/R34</f>
        <v>29.34646871097544</v>
      </c>
      <c r="J45" s="33">
        <f t="shared" si="1"/>
        <v>7013</v>
      </c>
      <c r="K45" s="37">
        <f>J45*1000/S34</f>
        <v>18.86721387774648</v>
      </c>
    </row>
    <row r="46" spans="1:21" s="36" customFormat="1" ht="11.25" x14ac:dyDescent="0.25">
      <c r="A46" s="180"/>
      <c r="B46" s="177"/>
      <c r="C46" s="70" t="s">
        <v>174</v>
      </c>
      <c r="D46" s="33">
        <v>3711</v>
      </c>
      <c r="E46" s="71">
        <f>D46*1000/P35</f>
        <v>13.122347949080622</v>
      </c>
      <c r="F46" s="33">
        <v>2703</v>
      </c>
      <c r="G46" s="71">
        <f>F46*1000/Q35</f>
        <v>15.953396958053721</v>
      </c>
      <c r="H46" s="33">
        <v>1523</v>
      </c>
      <c r="I46" s="71">
        <f>H46*1000/R35</f>
        <v>23.407002120923369</v>
      </c>
      <c r="J46" s="33">
        <f>D46+F46+H46</f>
        <v>7937</v>
      </c>
      <c r="K46" s="37">
        <f>J46*1000/S35</f>
        <v>15.34321675942447</v>
      </c>
    </row>
    <row r="47" spans="1:21" s="36" customFormat="1" ht="11.25" x14ac:dyDescent="0.25">
      <c r="A47" s="180"/>
      <c r="B47" s="177"/>
      <c r="C47" s="70" t="s">
        <v>175</v>
      </c>
      <c r="D47" s="33">
        <v>7423</v>
      </c>
      <c r="E47" s="71">
        <f>D47*1000/P36</f>
        <v>14.357916970504665</v>
      </c>
      <c r="F47" s="33">
        <v>5158</v>
      </c>
      <c r="G47" s="71">
        <f>F47*1000/Q36</f>
        <v>18.546684932886027</v>
      </c>
      <c r="H47" s="33">
        <v>2369</v>
      </c>
      <c r="I47" s="71">
        <f>H47*1000/R36</f>
        <v>25.230579163737833</v>
      </c>
      <c r="J47" s="33">
        <f t="shared" si="1"/>
        <v>14950</v>
      </c>
      <c r="K47" s="37">
        <f>J47*1000/S36</f>
        <v>16.816647919010123</v>
      </c>
    </row>
    <row r="48" spans="1:21" s="36" customFormat="1" ht="11.25" x14ac:dyDescent="0.25">
      <c r="A48" s="180" t="s">
        <v>58</v>
      </c>
      <c r="B48" s="177" t="s">
        <v>190</v>
      </c>
      <c r="C48" s="70" t="s">
        <v>173</v>
      </c>
      <c r="D48" s="33">
        <v>33</v>
      </c>
      <c r="E48" s="71">
        <f>D48*1000/P34</f>
        <v>0.14090701418036952</v>
      </c>
      <c r="F48" s="33">
        <v>5</v>
      </c>
      <c r="G48" s="71">
        <f>F48*1000/Q34</f>
        <v>4.6007471613390014E-2</v>
      </c>
      <c r="H48" s="33">
        <v>2</v>
      </c>
      <c r="I48" s="71">
        <f>H48*1000/R34</f>
        <v>6.9376994588594421E-2</v>
      </c>
      <c r="J48" s="33">
        <f t="shared" si="1"/>
        <v>40</v>
      </c>
      <c r="K48" s="37">
        <f>J48*1000/S34</f>
        <v>0.10761279839011254</v>
      </c>
    </row>
    <row r="49" spans="1:11" s="36" customFormat="1" ht="11.25" x14ac:dyDescent="0.25">
      <c r="A49" s="180"/>
      <c r="B49" s="177"/>
      <c r="C49" s="70" t="s">
        <v>174</v>
      </c>
      <c r="D49" s="33">
        <v>41</v>
      </c>
      <c r="E49" s="71">
        <f>D49*1000/P35</f>
        <v>0.14497878359264499</v>
      </c>
      <c r="F49" s="33">
        <v>15</v>
      </c>
      <c r="G49" s="71">
        <f>F49*1000/Q35</f>
        <v>8.8531614639587794E-2</v>
      </c>
      <c r="H49" s="33">
        <v>1</v>
      </c>
      <c r="I49" s="71">
        <f>H49*1000/R35</f>
        <v>1.5369009928380414E-2</v>
      </c>
      <c r="J49" s="33">
        <f t="shared" si="1"/>
        <v>57</v>
      </c>
      <c r="K49" s="37">
        <f>J49*1000/S35</f>
        <v>0.1101881511008183</v>
      </c>
    </row>
    <row r="50" spans="1:11" s="36" customFormat="1" ht="11.25" x14ac:dyDescent="0.25">
      <c r="A50" s="180"/>
      <c r="B50" s="177"/>
      <c r="C50" s="70" t="s">
        <v>175</v>
      </c>
      <c r="D50" s="33">
        <v>74</v>
      </c>
      <c r="E50" s="71">
        <f>D50*1000/P36</f>
        <v>0.14313429284889467</v>
      </c>
      <c r="F50" s="33">
        <v>20</v>
      </c>
      <c r="G50" s="71">
        <f>F50*1000/Q36</f>
        <v>7.1914249448957066E-2</v>
      </c>
      <c r="H50" s="33">
        <v>3</v>
      </c>
      <c r="I50" s="71">
        <f>H50*1000/R36</f>
        <v>3.1950923381685731E-2</v>
      </c>
      <c r="J50" s="33">
        <f t="shared" si="1"/>
        <v>97</v>
      </c>
      <c r="K50" s="37">
        <f>J50*1000/S36</f>
        <v>0.10911136107986502</v>
      </c>
    </row>
    <row r="51" spans="1:11" s="36" customFormat="1" ht="11.25" x14ac:dyDescent="0.25">
      <c r="A51" s="180" t="s">
        <v>59</v>
      </c>
      <c r="B51" s="177" t="s">
        <v>191</v>
      </c>
      <c r="C51" s="70" t="s">
        <v>173</v>
      </c>
      <c r="D51" s="33">
        <v>1423</v>
      </c>
      <c r="E51" s="71">
        <f>D51*1000/P34</f>
        <v>6.0760812478383581</v>
      </c>
      <c r="F51" s="33">
        <v>1109</v>
      </c>
      <c r="G51" s="71">
        <f>F51*1000/Q34</f>
        <v>10.204457203849906</v>
      </c>
      <c r="H51" s="33">
        <v>413</v>
      </c>
      <c r="I51" s="71">
        <f>H51*1000/R34</f>
        <v>14.326349382544748</v>
      </c>
      <c r="J51" s="33">
        <f t="shared" si="1"/>
        <v>2945</v>
      </c>
      <c r="K51" s="37">
        <f>J51*1000/S34</f>
        <v>7.9229922814720357</v>
      </c>
    </row>
    <row r="52" spans="1:11" s="36" customFormat="1" ht="11.25" x14ac:dyDescent="0.25">
      <c r="A52" s="180"/>
      <c r="B52" s="177"/>
      <c r="C52" s="70" t="s">
        <v>174</v>
      </c>
      <c r="D52" s="33">
        <v>975</v>
      </c>
      <c r="E52" s="71">
        <f>D52*1000/P35</f>
        <v>3.4476661951909477</v>
      </c>
      <c r="F52" s="33">
        <v>931</v>
      </c>
      <c r="G52" s="71">
        <f>F52*1000/Q35</f>
        <v>5.4948622152970827</v>
      </c>
      <c r="H52" s="33">
        <v>488</v>
      </c>
      <c r="I52" s="71">
        <f>H52*1000/R35</f>
        <v>7.5000768450496418</v>
      </c>
      <c r="J52" s="33">
        <f t="shared" si="1"/>
        <v>2394</v>
      </c>
      <c r="K52" s="37">
        <f>J52*1000/S35</f>
        <v>4.627902346234368</v>
      </c>
    </row>
    <row r="53" spans="1:11" s="36" customFormat="1" ht="11.25" x14ac:dyDescent="0.25">
      <c r="A53" s="180"/>
      <c r="B53" s="177"/>
      <c r="C53" s="70" t="s">
        <v>175</v>
      </c>
      <c r="D53" s="33">
        <v>2398</v>
      </c>
      <c r="E53" s="71">
        <f>D53*1000/P36</f>
        <v>4.6383247871844517</v>
      </c>
      <c r="F53" s="33">
        <v>2040</v>
      </c>
      <c r="G53" s="71">
        <f>F53*1000/Q36</f>
        <v>7.3352534437936203</v>
      </c>
      <c r="H53" s="33">
        <v>901</v>
      </c>
      <c r="I53" s="71">
        <f>H53*1000/R36</f>
        <v>9.5959273222996142</v>
      </c>
      <c r="J53" s="33">
        <f t="shared" si="1"/>
        <v>5339</v>
      </c>
      <c r="K53" s="37">
        <f>J53*1000/S36</f>
        <v>6.0056242969628792</v>
      </c>
    </row>
    <row r="54" spans="1:11" s="36" customFormat="1" ht="11.25" x14ac:dyDescent="0.25">
      <c r="A54" s="180" t="s">
        <v>60</v>
      </c>
      <c r="B54" s="177" t="s">
        <v>192</v>
      </c>
      <c r="C54" s="70" t="s">
        <v>173</v>
      </c>
      <c r="D54" s="33">
        <v>3484</v>
      </c>
      <c r="E54" s="71">
        <f>D54*1000/P34</f>
        <v>14.876364769830527</v>
      </c>
      <c r="F54" s="33">
        <v>2336</v>
      </c>
      <c r="G54" s="71">
        <f>F54*1000/Q34</f>
        <v>21.494690737775816</v>
      </c>
      <c r="H54" s="33">
        <v>1127</v>
      </c>
      <c r="I54" s="71">
        <f>H54*1000/R34</f>
        <v>39.093936450672956</v>
      </c>
      <c r="J54" s="33">
        <f>D54+F54+H54</f>
        <v>6947</v>
      </c>
      <c r="K54" s="37">
        <f>J54*1000/S34</f>
        <v>18.689652760402794</v>
      </c>
    </row>
    <row r="55" spans="1:11" s="36" customFormat="1" ht="11.25" x14ac:dyDescent="0.25">
      <c r="A55" s="180"/>
      <c r="B55" s="179"/>
      <c r="C55" s="70" t="s">
        <v>174</v>
      </c>
      <c r="D55" s="33">
        <v>4166</v>
      </c>
      <c r="E55" s="71">
        <f>D55*1000/P35</f>
        <v>14.731258840169732</v>
      </c>
      <c r="F55" s="33">
        <v>4881</v>
      </c>
      <c r="G55" s="71">
        <f>F55*1000/Q35</f>
        <v>28.80818740372187</v>
      </c>
      <c r="H55" s="33">
        <v>3487</v>
      </c>
      <c r="I55" s="71">
        <f>H55*1000/R35</f>
        <v>53.591737620262499</v>
      </c>
      <c r="J55" s="33">
        <f>D55+F55+H55</f>
        <v>12534</v>
      </c>
      <c r="K55" s="37">
        <f>J55*1000/S35</f>
        <v>24.229794489432571</v>
      </c>
    </row>
    <row r="56" spans="1:11" s="36" customFormat="1" ht="11.25" x14ac:dyDescent="0.25">
      <c r="A56" s="180"/>
      <c r="B56" s="179"/>
      <c r="C56" s="70" t="s">
        <v>175</v>
      </c>
      <c r="D56" s="33">
        <v>7650</v>
      </c>
      <c r="E56" s="71">
        <f>D56*1000/P36</f>
        <v>14.796991085054652</v>
      </c>
      <c r="F56" s="33">
        <v>7217</v>
      </c>
      <c r="G56" s="71">
        <f>F56*1000/Q36</f>
        <v>25.950256913656155</v>
      </c>
      <c r="H56" s="33">
        <v>4614</v>
      </c>
      <c r="I56" s="71">
        <f>H56*1000/R36</f>
        <v>49.140520161032654</v>
      </c>
      <c r="J56" s="33">
        <f>D56+F56+H56</f>
        <v>19481</v>
      </c>
      <c r="K56" s="37">
        <f>J56*1000/S36</f>
        <v>21.913385826771652</v>
      </c>
    </row>
    <row r="57" spans="1:11" s="36" customFormat="1" ht="11.25" x14ac:dyDescent="0.25">
      <c r="A57" s="180" t="s">
        <v>61</v>
      </c>
      <c r="B57" s="177" t="s">
        <v>193</v>
      </c>
      <c r="C57" s="70" t="s">
        <v>173</v>
      </c>
      <c r="D57" s="33">
        <v>4405</v>
      </c>
      <c r="E57" s="71">
        <f>D57*1000/P34</f>
        <v>18.808951438319021</v>
      </c>
      <c r="F57" s="33">
        <v>2200</v>
      </c>
      <c r="G57" s="71">
        <f>F57*1000/Q34</f>
        <v>20.243287509891605</v>
      </c>
      <c r="H57" s="33">
        <v>581</v>
      </c>
      <c r="I57" s="71">
        <f>H57*1000/R34</f>
        <v>20.154016927986678</v>
      </c>
      <c r="J57" s="33">
        <f t="shared" ref="J57:J65" si="2">D57+F57+H57</f>
        <v>7186</v>
      </c>
      <c r="K57" s="37">
        <f>J57*1000/S34</f>
        <v>19.332639230783716</v>
      </c>
    </row>
    <row r="58" spans="1:11" s="36" customFormat="1" ht="11.25" x14ac:dyDescent="0.25">
      <c r="A58" s="180"/>
      <c r="B58" s="179"/>
      <c r="C58" s="70" t="s">
        <v>174</v>
      </c>
      <c r="D58" s="33">
        <v>4360</v>
      </c>
      <c r="E58" s="71">
        <f>D58*1000/P35</f>
        <v>15.417256011315418</v>
      </c>
      <c r="F58" s="33">
        <v>3179</v>
      </c>
      <c r="G58" s="71">
        <f>F58*1000/Q35</f>
        <v>18.762800195949975</v>
      </c>
      <c r="H58" s="33">
        <v>1207</v>
      </c>
      <c r="I58" s="71">
        <f>H58*1000/R35</f>
        <v>18.550394983555158</v>
      </c>
      <c r="J58" s="33">
        <f t="shared" si="2"/>
        <v>8746</v>
      </c>
      <c r="K58" s="37">
        <f>J58*1000/S35</f>
        <v>16.907115254872927</v>
      </c>
    </row>
    <row r="59" spans="1:11" s="36" customFormat="1" ht="11.25" x14ac:dyDescent="0.25">
      <c r="A59" s="180"/>
      <c r="B59" s="179"/>
      <c r="C59" s="70" t="s">
        <v>175</v>
      </c>
      <c r="D59" s="33">
        <v>8765</v>
      </c>
      <c r="E59" s="71">
        <f>D59*1000/P36</f>
        <v>16.953676713791374</v>
      </c>
      <c r="F59" s="33">
        <v>5379</v>
      </c>
      <c r="G59" s="71">
        <f>F59*1000/Q36</f>
        <v>19.341337389297003</v>
      </c>
      <c r="H59" s="33">
        <v>1788</v>
      </c>
      <c r="I59" s="71">
        <f>H59*1000/R36</f>
        <v>19.042750335484694</v>
      </c>
      <c r="J59" s="33">
        <f t="shared" si="2"/>
        <v>15932</v>
      </c>
      <c r="K59" s="37">
        <f>J59*1000/S36</f>
        <v>17.921259842519685</v>
      </c>
    </row>
    <row r="60" spans="1:11" s="36" customFormat="1" ht="11.25" x14ac:dyDescent="0.25">
      <c r="A60" s="180" t="s">
        <v>80</v>
      </c>
      <c r="B60" s="177" t="s">
        <v>194</v>
      </c>
      <c r="C60" s="70" t="s">
        <v>173</v>
      </c>
      <c r="D60" s="36">
        <v>202</v>
      </c>
      <c r="E60" s="71">
        <f>D60*1000/P34</f>
        <v>0.86252172316468612</v>
      </c>
      <c r="F60" s="33">
        <v>245</v>
      </c>
      <c r="G60" s="71">
        <f>F60*1000/Q34</f>
        <v>2.2543661090561109</v>
      </c>
      <c r="H60" s="33">
        <v>138</v>
      </c>
      <c r="I60" s="71">
        <f>H60*1000/R34</f>
        <v>4.7870126266130155</v>
      </c>
      <c r="J60" s="33">
        <f>D60+F60+H60</f>
        <v>585</v>
      </c>
      <c r="K60" s="37">
        <f>J60*1000/S34</f>
        <v>1.5738371764553958</v>
      </c>
    </row>
    <row r="61" spans="1:11" s="36" customFormat="1" ht="11.25" x14ac:dyDescent="0.25">
      <c r="A61" s="180"/>
      <c r="B61" s="177"/>
      <c r="C61" s="70" t="s">
        <v>174</v>
      </c>
      <c r="D61" s="36">
        <v>158</v>
      </c>
      <c r="E61" s="71">
        <f t="shared" ref="E61:E62" si="3">D61*1000/P35</f>
        <v>0.55869872701555867</v>
      </c>
      <c r="F61" s="33">
        <v>232</v>
      </c>
      <c r="G61" s="71">
        <f t="shared" ref="G61:G62" si="4">F61*1000/Q35</f>
        <v>1.3692889730922913</v>
      </c>
      <c r="H61" s="33">
        <v>206</v>
      </c>
      <c r="I61" s="71">
        <f t="shared" ref="I61:I62" si="5">H61*1000/R35</f>
        <v>3.1660160452463653</v>
      </c>
      <c r="J61" s="33">
        <f t="shared" ref="J61:J62" si="6">D61+F61+H61</f>
        <v>596</v>
      </c>
      <c r="K61" s="37">
        <f t="shared" ref="K61:K62" si="7">J61*1000/S35</f>
        <v>1.1521427729138194</v>
      </c>
    </row>
    <row r="62" spans="1:11" s="36" customFormat="1" ht="11.25" x14ac:dyDescent="0.25">
      <c r="A62" s="180"/>
      <c r="B62" s="177"/>
      <c r="C62" s="70" t="s">
        <v>175</v>
      </c>
      <c r="D62" s="33">
        <v>360</v>
      </c>
      <c r="E62" s="71">
        <f t="shared" si="3"/>
        <v>0.69632899223786593</v>
      </c>
      <c r="F62" s="33">
        <v>477</v>
      </c>
      <c r="G62" s="71">
        <f t="shared" si="4"/>
        <v>1.7151548493576261</v>
      </c>
      <c r="H62" s="33">
        <v>344</v>
      </c>
      <c r="I62" s="71">
        <f t="shared" si="5"/>
        <v>3.6637058810999639</v>
      </c>
      <c r="J62" s="33">
        <f t="shared" si="6"/>
        <v>1181</v>
      </c>
      <c r="K62" s="37">
        <f t="shared" si="7"/>
        <v>1.3284589426321709</v>
      </c>
    </row>
    <row r="63" spans="1:11" s="36" customFormat="1" ht="11.25" x14ac:dyDescent="0.25">
      <c r="B63" s="178" t="s">
        <v>195</v>
      </c>
      <c r="C63" s="78" t="s">
        <v>241</v>
      </c>
      <c r="D63" s="69">
        <f>D6+D9+D12+D15+D18+D21+D24+D27+D30+D33+D36+D39+D42+D45+D48+D51+D54+D57+D60</f>
        <v>70273</v>
      </c>
      <c r="E63" s="79">
        <f>D63*1000/P34</f>
        <v>300.05935174233656</v>
      </c>
      <c r="F63" s="69">
        <f>F6+F9+F12+F15+F18+F21+F24+F27+F30+F33+F36+F39+F42+F45+F48+F51+F54+F57+F60</f>
        <v>40159</v>
      </c>
      <c r="G63" s="79">
        <f>F63*1000/Q34</f>
        <v>369.52281050442593</v>
      </c>
      <c r="H63" s="69">
        <f>H6+H9+H12+H15+H18+H21+H24+H27+H30+H33+H36+H39+H42+H45+H48+H51+H54+H57+H60</f>
        <v>11935</v>
      </c>
      <c r="I63" s="79">
        <f>H63*1000/R34</f>
        <v>414.00721520743724</v>
      </c>
      <c r="J63" s="69">
        <f t="shared" si="2"/>
        <v>122367</v>
      </c>
      <c r="K63" s="80">
        <f>J63*1000/S34</f>
        <v>329.20638251507251</v>
      </c>
    </row>
    <row r="64" spans="1:11" s="36" customFormat="1" ht="11.25" x14ac:dyDescent="0.25">
      <c r="B64" s="178"/>
      <c r="C64" s="78" t="s">
        <v>242</v>
      </c>
      <c r="D64" s="69">
        <f>D7+D10+D13+D16+D19+D22+D25+D28+D31+D34+D37+D40+D43+D46+D49+D52+D55+D58+D61</f>
        <v>59981</v>
      </c>
      <c r="E64" s="79">
        <f>D64*1000/P35</f>
        <v>212.09688826025459</v>
      </c>
      <c r="F64" s="69">
        <f>F7+F10+F13+F16+F19+F22+F25+F28+F31+F34+F37+F40+F43+F46+F49+F52+F55+F58+F61</f>
        <v>46674</v>
      </c>
      <c r="G64" s="79">
        <f>F64*1000/Q35</f>
        <v>275.47497211254137</v>
      </c>
      <c r="H64" s="69">
        <f>H7+H10+H13+H16+H19+H22+H25+H28+H31+H34+H37+H40+H43+H46+H49+H52+H55+H58+H61</f>
        <v>21290</v>
      </c>
      <c r="I64" s="79">
        <f>H64*1000/R35</f>
        <v>327.206221375219</v>
      </c>
      <c r="J64" s="69">
        <f t="shared" si="2"/>
        <v>127945</v>
      </c>
      <c r="K64" s="80">
        <f>J64*1000/S35</f>
        <v>247.33373671217888</v>
      </c>
    </row>
    <row r="65" spans="1:11" s="36" customFormat="1" ht="11.25" x14ac:dyDescent="0.25">
      <c r="B65" s="178"/>
      <c r="C65" s="78" t="s">
        <v>243</v>
      </c>
      <c r="D65" s="69">
        <f>D8+D11+D14+D17+D20+D23+D26+D29+D32+D35+D38+D41+D44+D47+D50+D53+D56+D59+D62</f>
        <v>130254</v>
      </c>
      <c r="E65" s="79">
        <f>D65*1000/P36</f>
        <v>251.94343487486387</v>
      </c>
      <c r="F65" s="69">
        <f>F8+F11+F14+F17+F20+F23+F26+F29+F32+F35+F38+F41+F44+F47+F50+F53+F56+F59+F62</f>
        <v>86833</v>
      </c>
      <c r="G65" s="79">
        <f>F65*1000/Q36</f>
        <v>312.22650112006443</v>
      </c>
      <c r="H65" s="69">
        <f>H8+H11+H14+H17+H20+H23+H26+H29+H32+H35+H38+H41+H44+H47+H50+H53+H56+H59+H62</f>
        <v>33225</v>
      </c>
      <c r="I65" s="79">
        <f>H65*1000/R36</f>
        <v>353.85647645216949</v>
      </c>
      <c r="J65" s="69">
        <f t="shared" si="2"/>
        <v>250312</v>
      </c>
      <c r="K65" s="80">
        <f>J65*1000/S36</f>
        <v>281.56580427446568</v>
      </c>
    </row>
    <row r="66" spans="1:11" s="36" customFormat="1" ht="11.25" x14ac:dyDescent="0.25">
      <c r="B66" s="36" t="s">
        <v>35</v>
      </c>
      <c r="C66" s="70" t="s">
        <v>36</v>
      </c>
      <c r="D66" s="33"/>
      <c r="E66" s="71"/>
      <c r="F66" s="33"/>
      <c r="G66" s="71"/>
      <c r="H66" s="33"/>
      <c r="I66" s="71"/>
      <c r="J66" s="33"/>
    </row>
    <row r="67" spans="1:11" s="36" customFormat="1" ht="11.25" x14ac:dyDescent="0.25">
      <c r="B67" s="64" t="s">
        <v>37</v>
      </c>
      <c r="C67" s="65" t="s">
        <v>38</v>
      </c>
      <c r="D67" s="33"/>
      <c r="E67" s="71"/>
      <c r="F67" s="33"/>
    </row>
    <row r="68" spans="1:11" s="36" customFormat="1" ht="11.25" x14ac:dyDescent="0.25">
      <c r="B68" s="36" t="s">
        <v>62</v>
      </c>
      <c r="C68" s="70" t="s">
        <v>149</v>
      </c>
      <c r="D68" s="33"/>
      <c r="E68" s="71"/>
      <c r="F68" s="33"/>
    </row>
    <row r="69" spans="1:11" s="36" customFormat="1" ht="11.25" x14ac:dyDescent="0.25">
      <c r="C69" s="70"/>
      <c r="D69" s="33"/>
      <c r="E69" s="71"/>
      <c r="F69" s="33"/>
    </row>
    <row r="70" spans="1:11" s="36" customFormat="1" ht="11.25" x14ac:dyDescent="0.25">
      <c r="A70" s="81"/>
      <c r="B70" s="81"/>
      <c r="C70" s="82"/>
      <c r="D70" s="83"/>
      <c r="E70" s="84"/>
      <c r="F70" s="83"/>
      <c r="G70" s="81"/>
      <c r="H70" s="81"/>
      <c r="I70" s="81"/>
      <c r="J70" s="81"/>
      <c r="K70" s="81"/>
    </row>
    <row r="71" spans="1:11" s="36" customFormat="1" ht="11.25" x14ac:dyDescent="0.25">
      <c r="A71" s="81"/>
      <c r="B71" s="81"/>
      <c r="C71" s="82"/>
      <c r="D71" s="83"/>
      <c r="E71" s="83"/>
      <c r="F71" s="83"/>
      <c r="G71" s="84"/>
      <c r="H71" s="83"/>
      <c r="I71" s="83"/>
      <c r="J71" s="83"/>
      <c r="K71" s="81"/>
    </row>
    <row r="72" spans="1:11" s="36" customFormat="1" ht="11.25" x14ac:dyDescent="0.25">
      <c r="A72" s="85"/>
      <c r="B72" s="85"/>
      <c r="C72" s="85"/>
      <c r="D72" s="85"/>
      <c r="E72" s="85"/>
      <c r="F72" s="85"/>
      <c r="G72" s="85"/>
      <c r="H72" s="85"/>
      <c r="I72" s="85"/>
      <c r="J72" s="85"/>
      <c r="K72" s="85"/>
    </row>
    <row r="73" spans="1:11" s="36" customFormat="1" ht="11.25" x14ac:dyDescent="0.25">
      <c r="A73" s="85"/>
      <c r="B73" s="86"/>
      <c r="C73" s="85"/>
      <c r="D73" s="87"/>
      <c r="E73" s="84"/>
      <c r="F73" s="83"/>
      <c r="G73" s="81"/>
      <c r="H73" s="88"/>
      <c r="I73" s="84"/>
      <c r="J73" s="81"/>
      <c r="K73" s="81"/>
    </row>
    <row r="74" spans="1:11" s="36" customFormat="1" ht="11.25" x14ac:dyDescent="0.25">
      <c r="A74" s="89"/>
      <c r="B74" s="81"/>
      <c r="C74" s="83"/>
      <c r="D74" s="90"/>
      <c r="E74" s="83"/>
      <c r="F74" s="84"/>
      <c r="G74" s="83"/>
      <c r="H74" s="81"/>
      <c r="I74" s="81"/>
      <c r="J74" s="81"/>
      <c r="K74" s="81"/>
    </row>
    <row r="75" spans="1:11" s="36" customFormat="1" ht="11.25" x14ac:dyDescent="0.25">
      <c r="A75" s="89"/>
      <c r="B75" s="81"/>
      <c r="C75" s="83"/>
      <c r="D75" s="90"/>
      <c r="E75" s="84"/>
      <c r="F75" s="83"/>
      <c r="G75" s="84"/>
      <c r="H75" s="83"/>
      <c r="I75" s="84"/>
      <c r="J75" s="81"/>
      <c r="K75" s="81"/>
    </row>
    <row r="76" spans="1:11" s="36" customFormat="1" ht="11.25" x14ac:dyDescent="0.25">
      <c r="A76" s="89"/>
      <c r="B76" s="81"/>
      <c r="C76" s="83"/>
      <c r="D76" s="90"/>
      <c r="E76" s="83"/>
      <c r="F76" s="84"/>
      <c r="G76" s="83"/>
      <c r="H76" s="81"/>
      <c r="I76" s="81"/>
      <c r="J76" s="81"/>
      <c r="K76" s="81"/>
    </row>
    <row r="77" spans="1:11" s="36" customFormat="1" ht="11.25" x14ac:dyDescent="0.25">
      <c r="A77" s="89"/>
      <c r="B77" s="81"/>
      <c r="C77" s="83"/>
      <c r="D77" s="90"/>
      <c r="E77" s="83"/>
      <c r="F77" s="84"/>
      <c r="G77" s="83"/>
      <c r="H77" s="81"/>
      <c r="I77" s="81"/>
      <c r="J77" s="91"/>
      <c r="K77" s="60"/>
    </row>
    <row r="78" spans="1:11" s="36" customFormat="1" ht="11.25" x14ac:dyDescent="0.25">
      <c r="A78" s="89"/>
      <c r="B78" s="81"/>
      <c r="C78" s="83"/>
      <c r="D78" s="90"/>
      <c r="E78" s="83"/>
      <c r="F78" s="84"/>
      <c r="G78" s="83"/>
      <c r="H78" s="81"/>
      <c r="I78" s="81"/>
      <c r="J78" s="92"/>
      <c r="K78" s="81"/>
    </row>
    <row r="79" spans="1:11" s="36" customFormat="1" ht="11.25" x14ac:dyDescent="0.25">
      <c r="A79" s="81"/>
      <c r="B79" s="81"/>
      <c r="C79" s="82"/>
      <c r="D79" s="83"/>
      <c r="E79" s="84"/>
      <c r="F79" s="83"/>
      <c r="G79" s="81"/>
      <c r="H79" s="81"/>
      <c r="I79" s="81"/>
      <c r="J79" s="90"/>
      <c r="K79" s="81"/>
    </row>
    <row r="80" spans="1:11" s="36" customFormat="1" ht="11.25" x14ac:dyDescent="0.25">
      <c r="A80" s="81"/>
      <c r="B80" s="81"/>
      <c r="C80" s="82"/>
      <c r="D80" s="83"/>
      <c r="E80" s="84"/>
      <c r="F80" s="83"/>
      <c r="G80" s="81"/>
      <c r="H80" s="81"/>
      <c r="I80" s="81"/>
      <c r="J80" s="81"/>
      <c r="K80" s="81"/>
    </row>
    <row r="81" spans="1:11" s="36" customFormat="1" ht="11.25" x14ac:dyDescent="0.25">
      <c r="A81" s="81"/>
      <c r="B81" s="81"/>
      <c r="C81" s="81"/>
      <c r="D81" s="81"/>
      <c r="E81" s="84"/>
      <c r="F81" s="81"/>
      <c r="G81" s="81"/>
      <c r="H81" s="81"/>
      <c r="I81" s="81"/>
      <c r="J81" s="81"/>
      <c r="K81" s="81"/>
    </row>
    <row r="82" spans="1:11" s="36" customFormat="1" ht="11.25" x14ac:dyDescent="0.25">
      <c r="A82" s="85"/>
      <c r="B82" s="86"/>
      <c r="C82" s="85"/>
      <c r="D82" s="87"/>
      <c r="E82" s="84"/>
      <c r="F82" s="81"/>
      <c r="G82" s="81"/>
      <c r="H82" s="81"/>
      <c r="I82" s="81"/>
      <c r="J82" s="81"/>
      <c r="K82" s="81"/>
    </row>
    <row r="83" spans="1:11" s="36" customFormat="1" ht="11.25" x14ac:dyDescent="0.25">
      <c r="A83" s="89"/>
      <c r="B83" s="81"/>
      <c r="C83" s="93"/>
      <c r="D83" s="94"/>
      <c r="E83" s="88"/>
      <c r="F83" s="60"/>
      <c r="G83" s="84"/>
      <c r="H83" s="92"/>
      <c r="I83" s="81"/>
      <c r="J83" s="81"/>
      <c r="K83" s="81"/>
    </row>
    <row r="84" spans="1:11" s="36" customFormat="1" ht="11.25" x14ac:dyDescent="0.25">
      <c r="A84" s="89"/>
      <c r="B84" s="81"/>
      <c r="C84" s="93"/>
      <c r="D84" s="94"/>
      <c r="E84" s="88"/>
      <c r="F84" s="60"/>
      <c r="G84" s="84"/>
      <c r="H84" s="92"/>
      <c r="I84" s="81"/>
      <c r="J84" s="81"/>
      <c r="K84" s="81"/>
    </row>
    <row r="85" spans="1:11" s="36" customFormat="1" ht="11.25" x14ac:dyDescent="0.25">
      <c r="A85" s="89"/>
      <c r="B85" s="81"/>
      <c r="C85" s="93"/>
      <c r="D85" s="94"/>
      <c r="E85" s="88"/>
      <c r="F85" s="60"/>
      <c r="G85" s="60"/>
      <c r="H85" s="83"/>
      <c r="I85" s="92"/>
      <c r="J85" s="81"/>
      <c r="K85" s="81"/>
    </row>
    <row r="86" spans="1:11" s="36" customFormat="1" ht="11.25" x14ac:dyDescent="0.25">
      <c r="A86" s="89"/>
      <c r="B86" s="81"/>
      <c r="C86" s="93"/>
      <c r="D86" s="94"/>
      <c r="E86" s="95"/>
      <c r="F86" s="60"/>
      <c r="G86" s="84"/>
      <c r="H86" s="92"/>
      <c r="I86" s="81"/>
      <c r="J86" s="81"/>
      <c r="K86" s="81"/>
    </row>
    <row r="87" spans="1:11" s="36" customFormat="1" ht="11.25" x14ac:dyDescent="0.25">
      <c r="A87" s="89"/>
      <c r="B87" s="81"/>
      <c r="C87" s="93"/>
      <c r="D87" s="94"/>
      <c r="E87" s="95"/>
      <c r="F87" s="60"/>
      <c r="G87" s="84"/>
      <c r="H87" s="83"/>
      <c r="I87" s="81"/>
      <c r="J87" s="81"/>
      <c r="K87" s="81"/>
    </row>
    <row r="88" spans="1:11" s="36" customFormat="1" ht="11.25" x14ac:dyDescent="0.25">
      <c r="A88" s="81"/>
      <c r="B88" s="81"/>
      <c r="C88" s="82"/>
      <c r="D88" s="83"/>
      <c r="E88" s="81"/>
      <c r="F88" s="81"/>
      <c r="G88" s="81"/>
      <c r="H88" s="81"/>
      <c r="I88" s="81"/>
      <c r="J88" s="81"/>
      <c r="K88" s="81"/>
    </row>
    <row r="89" spans="1:11" s="36" customFormat="1" ht="11.25" x14ac:dyDescent="0.25">
      <c r="A89" s="85"/>
      <c r="B89" s="86"/>
      <c r="C89" s="85"/>
      <c r="D89" s="87"/>
      <c r="E89" s="81"/>
      <c r="F89" s="81"/>
      <c r="G89" s="84"/>
      <c r="H89" s="83"/>
      <c r="I89" s="81"/>
      <c r="J89" s="81"/>
      <c r="K89" s="81"/>
    </row>
    <row r="90" spans="1:11" s="36" customFormat="1" ht="11.25" x14ac:dyDescent="0.25">
      <c r="A90" s="89"/>
      <c r="B90" s="81"/>
      <c r="C90" s="93"/>
      <c r="D90" s="88"/>
      <c r="E90" s="95"/>
      <c r="F90" s="60"/>
      <c r="G90" s="84"/>
      <c r="H90" s="83"/>
      <c r="I90" s="81"/>
      <c r="J90" s="81"/>
      <c r="K90" s="81"/>
    </row>
    <row r="91" spans="1:11" s="36" customFormat="1" ht="11.25" x14ac:dyDescent="0.25">
      <c r="A91" s="89"/>
      <c r="B91" s="81"/>
      <c r="C91" s="93"/>
      <c r="D91" s="88"/>
      <c r="E91" s="95"/>
      <c r="F91" s="60"/>
      <c r="G91" s="84"/>
      <c r="H91" s="83"/>
      <c r="I91" s="81"/>
      <c r="J91" s="81"/>
      <c r="K91" s="81"/>
    </row>
    <row r="92" spans="1:11" s="36" customFormat="1" ht="11.25" x14ac:dyDescent="0.25">
      <c r="A92" s="89"/>
      <c r="B92" s="81"/>
      <c r="C92" s="93"/>
      <c r="D92" s="88"/>
      <c r="E92" s="95"/>
      <c r="F92" s="60"/>
      <c r="G92" s="84"/>
      <c r="H92" s="83"/>
      <c r="I92" s="81"/>
      <c r="J92" s="81"/>
      <c r="K92" s="81"/>
    </row>
    <row r="93" spans="1:11" s="36" customFormat="1" ht="11.25" x14ac:dyDescent="0.25">
      <c r="A93" s="89"/>
      <c r="B93" s="81"/>
      <c r="C93" s="93"/>
      <c r="D93" s="88"/>
      <c r="E93" s="95"/>
      <c r="F93" s="60"/>
      <c r="G93" s="84"/>
      <c r="H93" s="83"/>
      <c r="I93" s="81"/>
      <c r="J93" s="81"/>
      <c r="K93" s="81"/>
    </row>
    <row r="94" spans="1:11" s="36" customFormat="1" ht="11.25" x14ac:dyDescent="0.25">
      <c r="A94" s="89"/>
      <c r="B94" s="81"/>
      <c r="C94" s="93"/>
      <c r="D94" s="88"/>
      <c r="E94" s="95"/>
      <c r="F94" s="60"/>
      <c r="G94" s="84"/>
      <c r="H94" s="83"/>
      <c r="I94" s="81"/>
      <c r="J94" s="81"/>
      <c r="K94" s="81"/>
    </row>
    <row r="95" spans="1:11" s="36" customFormat="1" ht="11.25" x14ac:dyDescent="0.25">
      <c r="C95" s="70"/>
      <c r="D95" s="33"/>
      <c r="E95" s="71"/>
      <c r="F95" s="33"/>
      <c r="G95" s="71"/>
      <c r="H95" s="33"/>
      <c r="I95" s="71"/>
      <c r="J95" s="33"/>
    </row>
    <row r="96" spans="1:11" s="36" customFormat="1" ht="11.25" x14ac:dyDescent="0.25">
      <c r="C96" s="70"/>
      <c r="D96" s="33"/>
      <c r="E96" s="71"/>
      <c r="F96" s="33"/>
      <c r="G96" s="71"/>
      <c r="H96" s="33"/>
      <c r="I96" s="71"/>
      <c r="J96" s="33"/>
    </row>
    <row r="97" spans="3:10" s="36" customFormat="1" ht="11.25" x14ac:dyDescent="0.25">
      <c r="C97" s="70"/>
      <c r="D97" s="33"/>
      <c r="E97" s="71"/>
      <c r="F97" s="33"/>
      <c r="G97" s="71"/>
      <c r="H97" s="33"/>
      <c r="I97" s="71"/>
      <c r="J97" s="33"/>
    </row>
    <row r="98" spans="3:10" s="36" customFormat="1" ht="11.25" x14ac:dyDescent="0.25">
      <c r="C98" s="70"/>
      <c r="D98" s="33"/>
      <c r="E98" s="71"/>
      <c r="F98" s="33"/>
      <c r="G98" s="71"/>
      <c r="H98" s="33"/>
      <c r="I98" s="71"/>
      <c r="J98" s="33"/>
    </row>
    <row r="99" spans="3:10" s="36" customFormat="1" ht="11.25" x14ac:dyDescent="0.25">
      <c r="C99" s="70"/>
      <c r="D99" s="33"/>
      <c r="E99" s="71"/>
      <c r="F99" s="33"/>
      <c r="G99" s="71"/>
      <c r="H99" s="33"/>
      <c r="I99" s="71"/>
      <c r="J99" s="33"/>
    </row>
    <row r="100" spans="3:10" s="36" customFormat="1" ht="11.25" x14ac:dyDescent="0.25">
      <c r="C100" s="70"/>
      <c r="D100" s="33"/>
      <c r="E100" s="71"/>
      <c r="F100" s="33"/>
      <c r="G100" s="71"/>
      <c r="H100" s="33"/>
      <c r="I100" s="71"/>
      <c r="J100" s="33"/>
    </row>
    <row r="101" spans="3:10" s="36" customFormat="1" ht="11.25" x14ac:dyDescent="0.25">
      <c r="C101" s="70"/>
      <c r="D101" s="33"/>
      <c r="E101" s="71"/>
      <c r="F101" s="33"/>
      <c r="G101" s="71"/>
      <c r="H101" s="33"/>
      <c r="I101" s="71"/>
      <c r="J101" s="33"/>
    </row>
    <row r="102" spans="3:10" s="36" customFormat="1" ht="11.25" x14ac:dyDescent="0.25">
      <c r="C102" s="70"/>
      <c r="D102" s="33"/>
      <c r="E102" s="71"/>
      <c r="F102" s="33"/>
      <c r="G102" s="71"/>
      <c r="H102" s="33"/>
      <c r="I102" s="71"/>
      <c r="J102" s="33"/>
    </row>
    <row r="103" spans="3:10" s="36" customFormat="1" ht="11.25" x14ac:dyDescent="0.25">
      <c r="C103" s="70"/>
      <c r="D103" s="33"/>
      <c r="E103" s="71"/>
      <c r="F103" s="33"/>
      <c r="G103" s="71"/>
      <c r="H103" s="33"/>
      <c r="I103" s="71"/>
      <c r="J103" s="33"/>
    </row>
    <row r="104" spans="3:10" s="36" customFormat="1" ht="11.25" x14ac:dyDescent="0.25">
      <c r="C104" s="70"/>
      <c r="D104" s="33"/>
      <c r="E104" s="71"/>
      <c r="F104" s="33"/>
      <c r="G104" s="71"/>
      <c r="H104" s="33"/>
      <c r="I104" s="71"/>
      <c r="J104" s="33"/>
    </row>
    <row r="105" spans="3:10" s="36" customFormat="1" ht="11.25" x14ac:dyDescent="0.25">
      <c r="C105" s="70"/>
      <c r="D105" s="33"/>
      <c r="E105" s="71"/>
      <c r="F105" s="33"/>
      <c r="G105" s="71"/>
      <c r="H105" s="33"/>
      <c r="I105" s="71"/>
      <c r="J105" s="33"/>
    </row>
    <row r="106" spans="3:10" s="36" customFormat="1" ht="11.25" x14ac:dyDescent="0.25">
      <c r="C106" s="70"/>
      <c r="D106" s="33"/>
      <c r="E106" s="71"/>
      <c r="F106" s="33"/>
      <c r="G106" s="71"/>
      <c r="H106" s="33"/>
      <c r="I106" s="71"/>
      <c r="J106" s="33"/>
    </row>
    <row r="107" spans="3:10" s="36" customFormat="1" ht="11.25" x14ac:dyDescent="0.25">
      <c r="C107" s="70"/>
      <c r="D107" s="33"/>
      <c r="E107" s="71"/>
      <c r="F107" s="33"/>
      <c r="G107" s="71"/>
      <c r="H107" s="33"/>
      <c r="I107" s="71"/>
      <c r="J107" s="33"/>
    </row>
    <row r="108" spans="3:10" s="36" customFormat="1" ht="11.25" x14ac:dyDescent="0.25">
      <c r="C108" s="70"/>
      <c r="D108" s="33"/>
      <c r="E108" s="71"/>
      <c r="F108" s="33"/>
      <c r="G108" s="71"/>
      <c r="H108" s="33"/>
      <c r="I108" s="71"/>
      <c r="J108" s="33"/>
    </row>
    <row r="109" spans="3:10" s="36" customFormat="1" ht="11.25" x14ac:dyDescent="0.25">
      <c r="C109" s="70"/>
      <c r="D109" s="33"/>
      <c r="E109" s="71"/>
      <c r="F109" s="33"/>
      <c r="G109" s="71"/>
      <c r="H109" s="33"/>
      <c r="I109" s="71"/>
      <c r="J109" s="33"/>
    </row>
    <row r="110" spans="3:10" s="36" customFormat="1" ht="11.25" x14ac:dyDescent="0.25">
      <c r="C110" s="70"/>
      <c r="D110" s="33"/>
      <c r="E110" s="71"/>
      <c r="F110" s="33"/>
      <c r="G110" s="71"/>
      <c r="H110" s="33"/>
      <c r="I110" s="71"/>
      <c r="J110" s="33"/>
    </row>
    <row r="111" spans="3:10" s="36" customFormat="1" ht="11.25" x14ac:dyDescent="0.25">
      <c r="C111" s="70"/>
      <c r="D111" s="33"/>
      <c r="E111" s="71"/>
      <c r="F111" s="33"/>
      <c r="G111" s="71"/>
      <c r="H111" s="33"/>
      <c r="I111" s="71"/>
      <c r="J111" s="33"/>
    </row>
    <row r="112" spans="3:10" s="36" customFormat="1" ht="11.25" x14ac:dyDescent="0.25">
      <c r="C112" s="70"/>
      <c r="D112" s="33"/>
      <c r="E112" s="71"/>
      <c r="F112" s="33"/>
      <c r="G112" s="71"/>
      <c r="H112" s="33"/>
      <c r="I112" s="71"/>
      <c r="J112" s="33"/>
    </row>
    <row r="113" spans="3:10" s="36" customFormat="1" ht="11.25" x14ac:dyDescent="0.25">
      <c r="C113" s="70"/>
      <c r="D113" s="33"/>
      <c r="E113" s="71"/>
      <c r="F113" s="33"/>
      <c r="G113" s="71"/>
      <c r="H113" s="33"/>
      <c r="I113" s="71"/>
      <c r="J113" s="33"/>
    </row>
    <row r="114" spans="3:10" s="36" customFormat="1" ht="11.25" x14ac:dyDescent="0.25">
      <c r="C114" s="70"/>
      <c r="D114" s="33"/>
      <c r="E114" s="71"/>
      <c r="F114" s="33"/>
      <c r="G114" s="71"/>
      <c r="H114" s="33"/>
      <c r="I114" s="71"/>
      <c r="J114" s="33"/>
    </row>
    <row r="115" spans="3:10" s="36" customFormat="1" ht="11.25" x14ac:dyDescent="0.25">
      <c r="C115" s="70"/>
      <c r="D115" s="33"/>
      <c r="E115" s="71"/>
      <c r="F115" s="33"/>
      <c r="G115" s="71"/>
      <c r="H115" s="33"/>
      <c r="I115" s="71"/>
      <c r="J115" s="33"/>
    </row>
    <row r="116" spans="3:10" s="36" customFormat="1" ht="11.25" x14ac:dyDescent="0.25">
      <c r="C116" s="70"/>
      <c r="D116" s="33"/>
      <c r="E116" s="71"/>
      <c r="F116" s="33"/>
      <c r="G116" s="71"/>
      <c r="H116" s="33"/>
      <c r="I116" s="71"/>
      <c r="J116" s="33"/>
    </row>
    <row r="117" spans="3:10" s="36" customFormat="1" ht="11.25" x14ac:dyDescent="0.25">
      <c r="C117" s="70"/>
      <c r="D117" s="33"/>
      <c r="E117" s="71"/>
      <c r="F117" s="33"/>
      <c r="G117" s="71"/>
      <c r="H117" s="33"/>
      <c r="I117" s="71"/>
      <c r="J117" s="33"/>
    </row>
    <row r="118" spans="3:10" s="36" customFormat="1" ht="11.25" x14ac:dyDescent="0.25">
      <c r="C118" s="70"/>
      <c r="D118" s="33"/>
      <c r="E118" s="71"/>
      <c r="F118" s="33"/>
      <c r="G118" s="71"/>
      <c r="H118" s="33"/>
      <c r="I118" s="71"/>
      <c r="J118" s="33"/>
    </row>
    <row r="119" spans="3:10" s="36" customFormat="1" ht="11.25" x14ac:dyDescent="0.25">
      <c r="C119" s="70"/>
      <c r="D119" s="33"/>
      <c r="E119" s="71"/>
      <c r="F119" s="33"/>
      <c r="G119" s="71"/>
      <c r="H119" s="33"/>
      <c r="I119" s="71"/>
      <c r="J119" s="33"/>
    </row>
    <row r="120" spans="3:10" s="36" customFormat="1" ht="11.25" x14ac:dyDescent="0.25">
      <c r="C120" s="70"/>
      <c r="D120" s="33"/>
      <c r="E120" s="71"/>
      <c r="F120" s="33"/>
      <c r="G120" s="71"/>
      <c r="H120" s="33"/>
      <c r="I120" s="71"/>
      <c r="J120" s="33"/>
    </row>
    <row r="121" spans="3:10" s="36" customFormat="1" ht="11.25" x14ac:dyDescent="0.25">
      <c r="C121" s="70"/>
      <c r="D121" s="33"/>
      <c r="E121" s="71"/>
      <c r="F121" s="33"/>
      <c r="G121" s="71"/>
      <c r="H121" s="33"/>
      <c r="I121" s="71"/>
      <c r="J121" s="33"/>
    </row>
    <row r="122" spans="3:10" s="36" customFormat="1" ht="11.25" x14ac:dyDescent="0.25">
      <c r="C122" s="70"/>
      <c r="D122" s="33"/>
      <c r="E122" s="71"/>
      <c r="F122" s="33"/>
      <c r="G122" s="71"/>
      <c r="H122" s="33"/>
      <c r="I122" s="71"/>
      <c r="J122" s="33"/>
    </row>
    <row r="123" spans="3:10" s="36" customFormat="1" ht="11.25" x14ac:dyDescent="0.25">
      <c r="C123" s="70"/>
      <c r="D123" s="33"/>
      <c r="E123" s="71"/>
      <c r="F123" s="33"/>
      <c r="G123" s="71"/>
      <c r="H123" s="33"/>
      <c r="I123" s="71"/>
      <c r="J123" s="33"/>
    </row>
    <row r="124" spans="3:10" s="36" customFormat="1" ht="11.25" x14ac:dyDescent="0.25">
      <c r="C124" s="70"/>
      <c r="D124" s="33"/>
      <c r="E124" s="71"/>
      <c r="F124" s="33"/>
      <c r="G124" s="71"/>
      <c r="H124" s="33"/>
      <c r="I124" s="71"/>
      <c r="J124" s="33"/>
    </row>
    <row r="125" spans="3:10" s="61" customFormat="1" ht="12" x14ac:dyDescent="0.25">
      <c r="C125" s="96"/>
      <c r="D125" s="97"/>
      <c r="E125" s="98"/>
      <c r="F125" s="97"/>
      <c r="G125" s="98"/>
      <c r="H125" s="97"/>
      <c r="I125" s="98"/>
      <c r="J125" s="97"/>
    </row>
    <row r="126" spans="3:10" s="61" customFormat="1" ht="12" x14ac:dyDescent="0.25">
      <c r="C126" s="96"/>
      <c r="D126" s="97"/>
      <c r="E126" s="98"/>
      <c r="F126" s="97"/>
      <c r="G126" s="98"/>
      <c r="H126" s="97"/>
      <c r="I126" s="98"/>
      <c r="J126" s="97"/>
    </row>
    <row r="127" spans="3:10" s="61" customFormat="1" ht="12" x14ac:dyDescent="0.25">
      <c r="C127" s="96"/>
      <c r="D127" s="97"/>
      <c r="E127" s="98"/>
      <c r="F127" s="97"/>
      <c r="G127" s="98"/>
      <c r="H127" s="97"/>
      <c r="I127" s="98"/>
      <c r="J127" s="97"/>
    </row>
    <row r="128" spans="3:10" s="61" customFormat="1" ht="12" x14ac:dyDescent="0.25">
      <c r="C128" s="96"/>
      <c r="D128" s="97"/>
      <c r="E128" s="98"/>
      <c r="F128" s="97"/>
      <c r="G128" s="98"/>
      <c r="H128" s="97"/>
      <c r="I128" s="98"/>
      <c r="J128" s="97"/>
    </row>
  </sheetData>
  <mergeCells count="43">
    <mergeCell ref="B1:K2"/>
    <mergeCell ref="O6:S6"/>
    <mergeCell ref="O31:S31"/>
    <mergeCell ref="A3:K3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B6:B8"/>
    <mergeCell ref="B9:B11"/>
    <mergeCell ref="B12:B14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60:B62"/>
    <mergeCell ref="B63:B65"/>
    <mergeCell ref="B45:B47"/>
    <mergeCell ref="B48:B50"/>
    <mergeCell ref="B51:B53"/>
    <mergeCell ref="B54:B56"/>
    <mergeCell ref="B57:B5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zoomScaleNormal="100" workbookViewId="0">
      <pane ySplit="4" topLeftCell="A5" activePane="bottomLeft" state="frozen"/>
      <selection pane="bottomLeft" sqref="A1:A2"/>
    </sheetView>
  </sheetViews>
  <sheetFormatPr defaultRowHeight="11.25" x14ac:dyDescent="0.25"/>
  <cols>
    <col min="1" max="1" width="10.7109375" style="36" customWidth="1"/>
    <col min="2" max="2" width="70.7109375" style="36" customWidth="1"/>
    <col min="3" max="3" width="15.7109375" style="36" customWidth="1"/>
    <col min="4" max="4" width="20.7109375" style="36" customWidth="1"/>
    <col min="5" max="5" width="15.7109375" style="36" customWidth="1"/>
    <col min="6" max="6" width="20.7109375" style="36" customWidth="1"/>
    <col min="7" max="7" width="15.7109375" style="36" customWidth="1"/>
    <col min="8" max="8" width="20.7109375" style="36" customWidth="1"/>
    <col min="9" max="9" width="15.7109375" style="36" customWidth="1"/>
    <col min="10" max="10" width="20.7109375" style="36" customWidth="1"/>
    <col min="11" max="12" width="9.140625" style="36"/>
    <col min="13" max="18" width="10.7109375" style="36" customWidth="1"/>
    <col min="19" max="19" width="19.5703125" style="36" bestFit="1" customWidth="1"/>
    <col min="20" max="16384" width="9.140625" style="36"/>
  </cols>
  <sheetData>
    <row r="1" spans="1:21" s="62" customFormat="1" x14ac:dyDescent="0.25">
      <c r="A1" s="188" t="s">
        <v>196</v>
      </c>
      <c r="B1" s="181" t="s">
        <v>219</v>
      </c>
      <c r="C1" s="181"/>
      <c r="D1" s="181"/>
      <c r="E1" s="181"/>
      <c r="F1" s="181"/>
      <c r="G1" s="181"/>
      <c r="H1" s="181"/>
      <c r="I1" s="181"/>
      <c r="J1" s="181"/>
      <c r="N1" s="186" t="s">
        <v>198</v>
      </c>
      <c r="O1" s="186"/>
      <c r="P1" s="186"/>
      <c r="Q1" s="186"/>
      <c r="R1" s="186"/>
    </row>
    <row r="2" spans="1:21" x14ac:dyDescent="0.25">
      <c r="A2" s="189"/>
      <c r="B2" s="190"/>
      <c r="C2" s="190"/>
      <c r="D2" s="190"/>
      <c r="E2" s="190"/>
      <c r="F2" s="190"/>
      <c r="G2" s="190"/>
      <c r="H2" s="190"/>
      <c r="I2" s="190"/>
      <c r="J2" s="190"/>
      <c r="N2" s="186"/>
      <c r="O2" s="186"/>
      <c r="P2" s="186"/>
      <c r="Q2" s="186"/>
      <c r="R2" s="186"/>
    </row>
    <row r="3" spans="1:21" x14ac:dyDescent="0.25">
      <c r="A3" s="191" t="s">
        <v>220</v>
      </c>
      <c r="B3" s="191"/>
      <c r="C3" s="191"/>
      <c r="D3" s="191"/>
      <c r="E3" s="191"/>
      <c r="F3" s="191"/>
      <c r="G3" s="191"/>
      <c r="H3" s="191"/>
      <c r="I3" s="191"/>
      <c r="J3" s="191"/>
      <c r="L3" s="62"/>
      <c r="M3" s="62"/>
      <c r="N3" s="187"/>
      <c r="O3" s="187"/>
      <c r="P3" s="187"/>
      <c r="Q3" s="187"/>
      <c r="R3" s="187"/>
    </row>
    <row r="4" spans="1:21" ht="22.5" x14ac:dyDescent="0.25">
      <c r="A4" s="105" t="s">
        <v>165</v>
      </c>
      <c r="B4" s="106" t="s">
        <v>20</v>
      </c>
      <c r="C4" s="107" t="s">
        <v>21</v>
      </c>
      <c r="D4" s="108" t="s">
        <v>167</v>
      </c>
      <c r="E4" s="107" t="s">
        <v>22</v>
      </c>
      <c r="F4" s="108" t="s">
        <v>167</v>
      </c>
      <c r="G4" s="107" t="s">
        <v>23</v>
      </c>
      <c r="H4" s="108" t="s">
        <v>167</v>
      </c>
      <c r="I4" s="107" t="s">
        <v>24</v>
      </c>
      <c r="J4" s="108" t="s">
        <v>167</v>
      </c>
      <c r="L4" s="62"/>
      <c r="M4" s="62"/>
      <c r="N4" s="72"/>
      <c r="O4" s="72" t="s">
        <v>16</v>
      </c>
      <c r="P4" s="72" t="s">
        <v>17</v>
      </c>
      <c r="Q4" s="72" t="s">
        <v>18</v>
      </c>
      <c r="R4" s="72" t="s">
        <v>19</v>
      </c>
    </row>
    <row r="5" spans="1:21" ht="22.5" x14ac:dyDescent="0.25">
      <c r="A5" s="109" t="s">
        <v>199</v>
      </c>
      <c r="B5" s="110" t="s">
        <v>26</v>
      </c>
      <c r="C5" s="111" t="s">
        <v>200</v>
      </c>
      <c r="D5" s="112" t="s">
        <v>172</v>
      </c>
      <c r="E5" s="111" t="s">
        <v>169</v>
      </c>
      <c r="F5" s="112" t="s">
        <v>172</v>
      </c>
      <c r="G5" s="113" t="s">
        <v>170</v>
      </c>
      <c r="H5" s="112" t="s">
        <v>172</v>
      </c>
      <c r="I5" s="113" t="s">
        <v>171</v>
      </c>
      <c r="J5" s="112" t="s">
        <v>172</v>
      </c>
      <c r="N5" s="72" t="s">
        <v>74</v>
      </c>
      <c r="O5" s="125">
        <v>516997</v>
      </c>
      <c r="P5" s="125">
        <v>278109</v>
      </c>
      <c r="Q5" s="125">
        <v>93894</v>
      </c>
      <c r="R5" s="125">
        <v>889000</v>
      </c>
    </row>
    <row r="6" spans="1:21" x14ac:dyDescent="0.25">
      <c r="A6" s="106" t="s">
        <v>199</v>
      </c>
      <c r="B6" s="106" t="s">
        <v>197</v>
      </c>
      <c r="C6" s="114">
        <v>130254</v>
      </c>
      <c r="D6" s="115">
        <f>(C6*1000/O5)</f>
        <v>251.94343487486387</v>
      </c>
      <c r="E6" s="114">
        <v>86833</v>
      </c>
      <c r="F6" s="115">
        <f>(E6*1000/P5)</f>
        <v>312.22650112006443</v>
      </c>
      <c r="G6" s="122">
        <v>33225</v>
      </c>
      <c r="H6" s="115">
        <f>(G6*1000/Q5)</f>
        <v>353.85647645216949</v>
      </c>
      <c r="I6" s="114">
        <f t="shared" ref="I6:I25" si="0">C6+E6+G6</f>
        <v>250312</v>
      </c>
      <c r="J6" s="115">
        <f>(I6*1000/R5)</f>
        <v>281.56580427446568</v>
      </c>
    </row>
    <row r="7" spans="1:21" ht="22.5" x14ac:dyDescent="0.25">
      <c r="A7" s="130" t="s">
        <v>15</v>
      </c>
      <c r="B7" s="224" t="s">
        <v>237</v>
      </c>
      <c r="C7" s="116">
        <v>1625</v>
      </c>
      <c r="D7" s="117">
        <f>(C7*1000/O5)</f>
        <v>3.1431517010737005</v>
      </c>
      <c r="E7" s="116">
        <v>3001</v>
      </c>
      <c r="F7" s="117">
        <f>(E7*1000/P5)</f>
        <v>10.790733129816008</v>
      </c>
      <c r="G7" s="116">
        <v>2650</v>
      </c>
      <c r="H7" s="117">
        <f>(G7*1000/Q5)</f>
        <v>28.223315653822397</v>
      </c>
      <c r="I7" s="116">
        <f t="shared" si="0"/>
        <v>7276</v>
      </c>
      <c r="J7" s="117">
        <f>(I7*1000/R5)</f>
        <v>8.1844769403824529</v>
      </c>
      <c r="U7" s="41"/>
    </row>
    <row r="8" spans="1:21" ht="22.5" x14ac:dyDescent="0.25">
      <c r="A8" s="36" t="s">
        <v>5</v>
      </c>
      <c r="B8" s="104" t="s">
        <v>217</v>
      </c>
      <c r="C8" s="116">
        <v>2412</v>
      </c>
      <c r="D8" s="117">
        <f>(C8*1000/O5)</f>
        <v>4.6654042479937017</v>
      </c>
      <c r="E8" s="116">
        <v>2750</v>
      </c>
      <c r="F8" s="117">
        <f>(E8*1000/P5)</f>
        <v>9.8882092992315958</v>
      </c>
      <c r="G8" s="116">
        <v>1522</v>
      </c>
      <c r="H8" s="117">
        <f>(G8*1000/Q5)</f>
        <v>16.20976846230856</v>
      </c>
      <c r="I8" s="116">
        <f t="shared" si="0"/>
        <v>6684</v>
      </c>
      <c r="J8" s="117">
        <f>(I8*1000/R5)</f>
        <v>7.518560179977503</v>
      </c>
      <c r="L8" s="123"/>
      <c r="M8" s="124"/>
      <c r="N8" s="124"/>
      <c r="O8" s="124"/>
      <c r="P8" s="124"/>
      <c r="T8" s="41"/>
      <c r="U8" s="41"/>
    </row>
    <row r="9" spans="1:21" ht="22.5" x14ac:dyDescent="0.25">
      <c r="A9" s="36" t="s">
        <v>10</v>
      </c>
      <c r="B9" s="104" t="s">
        <v>228</v>
      </c>
      <c r="C9" s="116">
        <v>2186</v>
      </c>
      <c r="D9" s="117">
        <f>(C9*1000/O5)</f>
        <v>4.2282643806443749</v>
      </c>
      <c r="E9" s="116">
        <v>2541</v>
      </c>
      <c r="F9" s="117">
        <f>(E9*1000/P5)</f>
        <v>9.1367053924899952</v>
      </c>
      <c r="G9" s="116">
        <v>1848</v>
      </c>
      <c r="H9" s="117">
        <f>(G9*1000/Q5)</f>
        <v>19.681768803118409</v>
      </c>
      <c r="I9" s="116">
        <f t="shared" si="0"/>
        <v>6575</v>
      </c>
      <c r="J9" s="117">
        <f>(I9*1000/R5)</f>
        <v>7.3959505061867263</v>
      </c>
      <c r="U9" s="41"/>
    </row>
    <row r="10" spans="1:21" ht="22.5" x14ac:dyDescent="0.25">
      <c r="A10" s="36" t="s">
        <v>75</v>
      </c>
      <c r="B10" s="104" t="s">
        <v>201</v>
      </c>
      <c r="C10" s="116">
        <v>3615</v>
      </c>
      <c r="D10" s="117">
        <f>(C10*1000/O5)</f>
        <v>6.9923036303885713</v>
      </c>
      <c r="E10" s="116">
        <v>1898</v>
      </c>
      <c r="F10" s="117">
        <f>(E10*1000/P5)</f>
        <v>6.8246622727060258</v>
      </c>
      <c r="G10" s="116">
        <v>278</v>
      </c>
      <c r="H10" s="117">
        <f>(G10*1000/Q5)</f>
        <v>2.9607855667028775</v>
      </c>
      <c r="I10" s="116">
        <f t="shared" si="0"/>
        <v>5791</v>
      </c>
      <c r="J10" s="117">
        <f>(I10*1000/R5)</f>
        <v>6.5140607424071995</v>
      </c>
      <c r="T10" s="41"/>
      <c r="U10" s="41"/>
    </row>
    <row r="11" spans="1:21" ht="22.5" x14ac:dyDescent="0.25">
      <c r="A11" s="36" t="s">
        <v>76</v>
      </c>
      <c r="B11" s="104" t="s">
        <v>202</v>
      </c>
      <c r="C11" s="116">
        <v>3487</v>
      </c>
      <c r="D11" s="117">
        <f>(C11*1000/O5)</f>
        <v>6.7447199887039959</v>
      </c>
      <c r="E11" s="116">
        <v>2045</v>
      </c>
      <c r="F11" s="117">
        <f>(E11*1000/P5)</f>
        <v>7.35323200615586</v>
      </c>
      <c r="G11" s="116">
        <v>229</v>
      </c>
      <c r="H11" s="117">
        <f>(G11*1000/Q5)</f>
        <v>2.438920484802011</v>
      </c>
      <c r="I11" s="116">
        <f t="shared" si="0"/>
        <v>5761</v>
      </c>
      <c r="J11" s="117">
        <f>(I11*1000/R5)</f>
        <v>6.4803149606299213</v>
      </c>
      <c r="T11" s="41"/>
      <c r="U11" s="41"/>
    </row>
    <row r="12" spans="1:21" ht="22.5" x14ac:dyDescent="0.25">
      <c r="A12" s="36" t="s">
        <v>6</v>
      </c>
      <c r="B12" s="104" t="s">
        <v>203</v>
      </c>
      <c r="C12" s="116">
        <v>2940</v>
      </c>
      <c r="D12" s="117">
        <f>(C12*1000/O5)</f>
        <v>5.6866867699425718</v>
      </c>
      <c r="E12" s="116">
        <v>2057</v>
      </c>
      <c r="F12" s="117">
        <f>(E12*1000/P5)</f>
        <v>7.3963805558252336</v>
      </c>
      <c r="G12" s="116">
        <v>675</v>
      </c>
      <c r="H12" s="117">
        <f>(G12*1000/Q5)</f>
        <v>7.1889577608792896</v>
      </c>
      <c r="I12" s="116">
        <f t="shared" si="0"/>
        <v>5672</v>
      </c>
      <c r="J12" s="117">
        <f>(I12*1000/R5)</f>
        <v>6.3802024746906634</v>
      </c>
      <c r="T12" s="41"/>
      <c r="U12" s="41"/>
    </row>
    <row r="13" spans="1:21" ht="22.5" x14ac:dyDescent="0.25">
      <c r="A13" s="36" t="s">
        <v>65</v>
      </c>
      <c r="B13" s="129" t="s">
        <v>204</v>
      </c>
      <c r="C13" s="116">
        <v>1543</v>
      </c>
      <c r="D13" s="117">
        <f>(C13*1000/O5)</f>
        <v>2.98454343061952</v>
      </c>
      <c r="E13" s="116">
        <v>2258</v>
      </c>
      <c r="F13" s="117">
        <f>(E13*1000/P5)</f>
        <v>8.1191187627872523</v>
      </c>
      <c r="G13" s="103">
        <v>1673</v>
      </c>
      <c r="H13" s="117">
        <f>(G13*1000/Q5)</f>
        <v>17.817964939186741</v>
      </c>
      <c r="I13" s="116">
        <f t="shared" si="0"/>
        <v>5474</v>
      </c>
      <c r="J13" s="117">
        <f>(I13*1000/R5)</f>
        <v>6.1574803149606296</v>
      </c>
      <c r="T13" s="41"/>
      <c r="U13" s="41"/>
    </row>
    <row r="14" spans="1:21" ht="22.5" x14ac:dyDescent="0.25">
      <c r="A14" s="36" t="s">
        <v>1</v>
      </c>
      <c r="B14" s="104" t="s">
        <v>205</v>
      </c>
      <c r="C14" s="116">
        <v>3264</v>
      </c>
      <c r="D14" s="117">
        <f>(C14*1000/O5)</f>
        <v>6.3133828629566517</v>
      </c>
      <c r="E14" s="116">
        <v>1504</v>
      </c>
      <c r="F14" s="117">
        <f>(E14*1000/P5)</f>
        <v>5.4079515585615709</v>
      </c>
      <c r="G14" s="116">
        <v>247</v>
      </c>
      <c r="H14" s="117">
        <f>(G14*1000/Q5)</f>
        <v>2.6306260250921252</v>
      </c>
      <c r="I14" s="116">
        <f t="shared" si="0"/>
        <v>5015</v>
      </c>
      <c r="J14" s="117">
        <f>(I14*1000/R5)</f>
        <v>5.6411698537682788</v>
      </c>
      <c r="T14" s="41"/>
      <c r="U14" s="41"/>
    </row>
    <row r="15" spans="1:21" ht="22.5" x14ac:dyDescent="0.25">
      <c r="A15" s="36" t="s">
        <v>8</v>
      </c>
      <c r="B15" s="104" t="s">
        <v>206</v>
      </c>
      <c r="C15" s="116">
        <v>2717</v>
      </c>
      <c r="D15" s="117">
        <f>(C15*1000/O5)</f>
        <v>5.2553496441952277</v>
      </c>
      <c r="E15" s="116">
        <v>1250</v>
      </c>
      <c r="F15" s="117">
        <f>(E15*1000/P5)</f>
        <v>4.4946405905598166</v>
      </c>
      <c r="G15" s="116">
        <v>203</v>
      </c>
      <c r="H15" s="117">
        <f>(G15*1000/Q5)</f>
        <v>2.1620124821607343</v>
      </c>
      <c r="I15" s="116">
        <f t="shared" si="0"/>
        <v>4170</v>
      </c>
      <c r="J15" s="117">
        <f>(I15*1000/R5)</f>
        <v>4.69066366704162</v>
      </c>
      <c r="T15" s="41"/>
      <c r="U15" s="41"/>
    </row>
    <row r="16" spans="1:21" ht="22.5" x14ac:dyDescent="0.25">
      <c r="A16" s="36" t="s">
        <v>67</v>
      </c>
      <c r="B16" s="104" t="s">
        <v>207</v>
      </c>
      <c r="C16" s="116">
        <v>1450</v>
      </c>
      <c r="D16" s="117">
        <f>(C16*1000/O5)</f>
        <v>2.8046584409580713</v>
      </c>
      <c r="E16" s="116">
        <v>1484</v>
      </c>
      <c r="F16" s="117">
        <f>(E16*1000/P5)</f>
        <v>5.3360373091126139</v>
      </c>
      <c r="G16" s="116">
        <v>1168</v>
      </c>
      <c r="H16" s="117">
        <f>(G16*1000/Q5)</f>
        <v>12.439559503269644</v>
      </c>
      <c r="I16" s="116">
        <f t="shared" si="0"/>
        <v>4102</v>
      </c>
      <c r="J16" s="117">
        <f>(I16*1000/R5)</f>
        <v>4.6141732283464565</v>
      </c>
    </row>
    <row r="17" spans="1:15" ht="22.5" x14ac:dyDescent="0.25">
      <c r="A17" s="36" t="s">
        <v>11</v>
      </c>
      <c r="B17" s="104" t="s">
        <v>234</v>
      </c>
      <c r="C17" s="116">
        <v>2234</v>
      </c>
      <c r="D17" s="117">
        <f>(C17*1000/O5)</f>
        <v>4.3211082462760908</v>
      </c>
      <c r="E17" s="116">
        <v>1289</v>
      </c>
      <c r="F17" s="117">
        <f>(E17*1000/P5)</f>
        <v>4.6348733769852828</v>
      </c>
      <c r="G17" s="116">
        <v>397</v>
      </c>
      <c r="H17" s="117">
        <f>(G17*1000/Q5)</f>
        <v>4.2281721941764117</v>
      </c>
      <c r="I17" s="116">
        <f t="shared" si="0"/>
        <v>3920</v>
      </c>
      <c r="J17" s="117">
        <f>(I17*1000/R5)</f>
        <v>4.409448818897638</v>
      </c>
    </row>
    <row r="18" spans="1:15" ht="22.5" x14ac:dyDescent="0.25">
      <c r="A18" s="36" t="s">
        <v>81</v>
      </c>
      <c r="B18" s="104" t="s">
        <v>208</v>
      </c>
      <c r="C18" s="116">
        <v>1533</v>
      </c>
      <c r="D18" s="117">
        <f>(C18*1000/O5)</f>
        <v>2.9652009586129124</v>
      </c>
      <c r="E18" s="116">
        <v>1392</v>
      </c>
      <c r="F18" s="117">
        <f>(E18*1000/P5)</f>
        <v>5.005231761647412</v>
      </c>
      <c r="G18" s="116">
        <v>842</v>
      </c>
      <c r="H18" s="117">
        <f>(G18*1000/Q5)</f>
        <v>8.9675591624597946</v>
      </c>
      <c r="I18" s="116">
        <f t="shared" si="0"/>
        <v>3767</v>
      </c>
      <c r="J18" s="117">
        <f>(I18*1000/R5)</f>
        <v>4.237345331833521</v>
      </c>
      <c r="M18" s="33"/>
      <c r="N18" s="33"/>
      <c r="O18" s="33"/>
    </row>
    <row r="19" spans="1:15" ht="22.5" x14ac:dyDescent="0.25">
      <c r="A19" s="36" t="s">
        <v>66</v>
      </c>
      <c r="B19" s="129" t="s">
        <v>209</v>
      </c>
      <c r="C19" s="116">
        <v>1951</v>
      </c>
      <c r="D19" s="117">
        <f>(C19*1000/O5)</f>
        <v>3.7737162884891013</v>
      </c>
      <c r="E19" s="116">
        <v>1277</v>
      </c>
      <c r="F19" s="117">
        <f>(E19*1000/P5)</f>
        <v>4.5917248273159084</v>
      </c>
      <c r="G19" s="116">
        <v>416</v>
      </c>
      <c r="H19" s="117">
        <f>(G19*1000/Q5)</f>
        <v>4.4305280422604216</v>
      </c>
      <c r="I19" s="116">
        <f t="shared" si="0"/>
        <v>3644</v>
      </c>
      <c r="J19" s="117">
        <f>(I19*1000/R5)</f>
        <v>4.0989876265466814</v>
      </c>
      <c r="M19" s="33"/>
      <c r="N19" s="33"/>
      <c r="O19" s="33"/>
    </row>
    <row r="20" spans="1:15" ht="22.5" x14ac:dyDescent="0.25">
      <c r="A20" s="36" t="s">
        <v>14</v>
      </c>
      <c r="B20" s="104" t="s">
        <v>210</v>
      </c>
      <c r="C20" s="116">
        <v>2403</v>
      </c>
      <c r="D20" s="117">
        <f>(C20*1000/O5)</f>
        <v>4.6479960231877557</v>
      </c>
      <c r="E20" s="116">
        <v>1063</v>
      </c>
      <c r="F20" s="117">
        <f>(E20*1000/P5)</f>
        <v>3.8222423582120681</v>
      </c>
      <c r="G20" s="116">
        <v>65</v>
      </c>
      <c r="H20" s="117">
        <f>(G20*1000/Q5)</f>
        <v>0.69227000660319082</v>
      </c>
      <c r="I20" s="116">
        <f t="shared" si="0"/>
        <v>3531</v>
      </c>
      <c r="J20" s="117">
        <f>(I20*1000/R5)</f>
        <v>3.971878515185602</v>
      </c>
    </row>
    <row r="21" spans="1:15" ht="22.5" x14ac:dyDescent="0.25">
      <c r="A21" s="36" t="s">
        <v>7</v>
      </c>
      <c r="B21" s="104" t="s">
        <v>211</v>
      </c>
      <c r="C21" s="116">
        <v>2233</v>
      </c>
      <c r="D21" s="117">
        <f>(C21*1000/O5)</f>
        <v>4.3191739990754296</v>
      </c>
      <c r="E21" s="116">
        <v>1153</v>
      </c>
      <c r="F21" s="117">
        <f>(E21*1000/P5)</f>
        <v>4.145856480732375</v>
      </c>
      <c r="G21" s="116">
        <v>131</v>
      </c>
      <c r="H21" s="117">
        <f>(G21*1000/Q5)</f>
        <v>1.395190321000277</v>
      </c>
      <c r="I21" s="116">
        <f t="shared" si="0"/>
        <v>3517</v>
      </c>
      <c r="J21" s="117">
        <f>(I21*1000/R5)</f>
        <v>3.956130483689539</v>
      </c>
    </row>
    <row r="22" spans="1:15" ht="22.5" x14ac:dyDescent="0.25">
      <c r="A22" s="36" t="s">
        <v>13</v>
      </c>
      <c r="B22" s="104" t="s">
        <v>212</v>
      </c>
      <c r="C22" s="116">
        <v>2183</v>
      </c>
      <c r="D22" s="117">
        <f>(C22*1000/O5)</f>
        <v>4.2224616390423932</v>
      </c>
      <c r="E22" s="116">
        <v>1110</v>
      </c>
      <c r="F22" s="117">
        <f>(E22*1000/P5)</f>
        <v>3.991240844417117</v>
      </c>
      <c r="G22" s="116">
        <v>100</v>
      </c>
      <c r="H22" s="117">
        <f>(G22*1000/Q5)</f>
        <v>1.0650307793895244</v>
      </c>
      <c r="I22" s="116">
        <f t="shared" si="0"/>
        <v>3393</v>
      </c>
      <c r="J22" s="117">
        <f>(I22*1000/R5)</f>
        <v>3.8166479190101237</v>
      </c>
    </row>
    <row r="23" spans="1:15" ht="22.5" x14ac:dyDescent="0.25">
      <c r="A23" s="36" t="s">
        <v>9</v>
      </c>
      <c r="B23" s="104" t="s">
        <v>213</v>
      </c>
      <c r="C23" s="116">
        <v>1817</v>
      </c>
      <c r="D23" s="117">
        <f>(C23*1000/O5)</f>
        <v>3.5145271636005626</v>
      </c>
      <c r="E23" s="116">
        <v>1153</v>
      </c>
      <c r="F23" s="117">
        <f>(E23*1000/P5)</f>
        <v>4.145856480732375</v>
      </c>
      <c r="G23" s="116">
        <v>368</v>
      </c>
      <c r="H23" s="117">
        <f>(G23*1000/Q5)</f>
        <v>3.9193132681534495</v>
      </c>
      <c r="I23" s="116">
        <f t="shared" si="0"/>
        <v>3338</v>
      </c>
      <c r="J23" s="117">
        <f>(I23*1000/R5)</f>
        <v>3.7547806524184475</v>
      </c>
    </row>
    <row r="24" spans="1:15" ht="22.5" x14ac:dyDescent="0.25">
      <c r="A24" s="36" t="s">
        <v>12</v>
      </c>
      <c r="B24" s="104" t="s">
        <v>214</v>
      </c>
      <c r="C24" s="116">
        <v>2037</v>
      </c>
      <c r="D24" s="117">
        <f>(C24*1000/O5)</f>
        <v>3.9400615477459251</v>
      </c>
      <c r="E24" s="116">
        <v>996</v>
      </c>
      <c r="F24" s="117">
        <f>(E24*1000/P5)</f>
        <v>3.5813296225580618</v>
      </c>
      <c r="G24" s="116">
        <v>173</v>
      </c>
      <c r="H24" s="117">
        <f>(G24*1000/Q5)</f>
        <v>1.8425032483438772</v>
      </c>
      <c r="I24" s="116">
        <f t="shared" si="0"/>
        <v>3206</v>
      </c>
      <c r="J24" s="117">
        <f>(I24*1000/R5)</f>
        <v>3.606299212598425</v>
      </c>
    </row>
    <row r="25" spans="1:15" ht="22.5" x14ac:dyDescent="0.25">
      <c r="A25" s="36" t="s">
        <v>95</v>
      </c>
      <c r="B25" s="104" t="s">
        <v>215</v>
      </c>
      <c r="C25" s="116">
        <v>1583</v>
      </c>
      <c r="D25" s="117">
        <f>(C25*1000/O5)</f>
        <v>3.0619133186459497</v>
      </c>
      <c r="E25" s="116">
        <v>1151</v>
      </c>
      <c r="F25" s="117">
        <f>(E25*1000/P5)</f>
        <v>4.1386650557874791</v>
      </c>
      <c r="G25" s="116">
        <v>230</v>
      </c>
      <c r="H25" s="117">
        <f>(G25*1000/Q5)</f>
        <v>2.4495707925959058</v>
      </c>
      <c r="I25" s="116">
        <f t="shared" si="0"/>
        <v>2964</v>
      </c>
      <c r="J25" s="117">
        <f>(I25*1000/R5)</f>
        <v>3.3340832395950506</v>
      </c>
    </row>
    <row r="26" spans="1:15" x14ac:dyDescent="0.25">
      <c r="C26" s="33"/>
      <c r="D26" s="37"/>
      <c r="E26" s="33"/>
      <c r="F26" s="37"/>
      <c r="G26" s="33"/>
      <c r="H26" s="117"/>
      <c r="I26" s="33"/>
      <c r="J26" s="37"/>
      <c r="L26" s="33"/>
    </row>
    <row r="27" spans="1:15" x14ac:dyDescent="0.25">
      <c r="B27" s="192" t="s">
        <v>68</v>
      </c>
      <c r="C27" s="192"/>
      <c r="D27" s="192"/>
      <c r="E27" s="192"/>
      <c r="F27" s="192"/>
      <c r="G27" s="192"/>
      <c r="H27" s="192"/>
      <c r="I27" s="192"/>
      <c r="J27" s="192"/>
      <c r="L27" s="33"/>
    </row>
    <row r="28" spans="1:15" x14ac:dyDescent="0.25">
      <c r="B28" s="193" t="s">
        <v>69</v>
      </c>
      <c r="C28" s="193"/>
      <c r="D28" s="193"/>
      <c r="E28" s="193"/>
      <c r="F28" s="193"/>
      <c r="G28" s="193"/>
      <c r="H28" s="193"/>
      <c r="I28" s="193"/>
      <c r="J28" s="193"/>
      <c r="L28" s="33"/>
    </row>
    <row r="29" spans="1:15" x14ac:dyDescent="0.25">
      <c r="A29" s="192"/>
      <c r="B29" s="36" t="s">
        <v>92</v>
      </c>
    </row>
    <row r="30" spans="1:15" x14ac:dyDescent="0.25">
      <c r="A30" s="192"/>
      <c r="B30" s="192"/>
      <c r="C30" s="192"/>
      <c r="D30" s="192"/>
      <c r="E30" s="192"/>
      <c r="F30" s="192"/>
      <c r="G30" s="192"/>
      <c r="H30" s="192"/>
    </row>
    <row r="31" spans="1:15" x14ac:dyDescent="0.25">
      <c r="A31" s="192"/>
      <c r="B31" s="192"/>
      <c r="C31" s="192"/>
      <c r="D31" s="192"/>
      <c r="E31" s="192"/>
      <c r="F31" s="192"/>
      <c r="G31" s="192"/>
      <c r="H31" s="192"/>
    </row>
    <row r="32" spans="1:15" x14ac:dyDescent="0.25">
      <c r="A32" s="195" t="s">
        <v>218</v>
      </c>
      <c r="B32" s="196"/>
      <c r="C32" s="197"/>
      <c r="D32" s="131"/>
      <c r="E32" s="132"/>
      <c r="F32" s="132"/>
      <c r="G32" s="132"/>
      <c r="H32" s="132"/>
      <c r="I32" s="132"/>
    </row>
    <row r="33" spans="1:9" x14ac:dyDescent="0.25">
      <c r="A33" s="194" t="s">
        <v>16</v>
      </c>
      <c r="B33" s="194"/>
      <c r="C33" s="194"/>
    </row>
    <row r="34" spans="1:9" x14ac:dyDescent="0.25">
      <c r="A34" s="127" t="s">
        <v>75</v>
      </c>
      <c r="B34" s="127" t="s">
        <v>77</v>
      </c>
      <c r="C34" s="128">
        <v>3615</v>
      </c>
    </row>
    <row r="35" spans="1:9" x14ac:dyDescent="0.25">
      <c r="A35" s="127" t="s">
        <v>76</v>
      </c>
      <c r="B35" s="127" t="s">
        <v>78</v>
      </c>
      <c r="C35" s="128">
        <v>3487</v>
      </c>
    </row>
    <row r="36" spans="1:9" x14ac:dyDescent="0.25">
      <c r="A36" s="194" t="s">
        <v>17</v>
      </c>
      <c r="B36" s="194"/>
      <c r="C36" s="194"/>
      <c r="F36" s="33"/>
      <c r="I36" s="33"/>
    </row>
    <row r="37" spans="1:9" x14ac:dyDescent="0.25">
      <c r="A37" s="127" t="s">
        <v>15</v>
      </c>
      <c r="B37" s="127" t="s">
        <v>32</v>
      </c>
      <c r="C37" s="128">
        <v>3001</v>
      </c>
      <c r="D37" s="33"/>
      <c r="E37" s="33"/>
      <c r="F37" s="33"/>
      <c r="G37" s="33"/>
    </row>
    <row r="38" spans="1:9" x14ac:dyDescent="0.25">
      <c r="A38" s="127" t="s">
        <v>5</v>
      </c>
      <c r="B38" s="127" t="s">
        <v>31</v>
      </c>
      <c r="C38" s="128">
        <v>2750</v>
      </c>
    </row>
    <row r="39" spans="1:9" x14ac:dyDescent="0.25">
      <c r="A39" s="194" t="s">
        <v>18</v>
      </c>
      <c r="B39" s="194"/>
      <c r="C39" s="194"/>
    </row>
    <row r="40" spans="1:9" x14ac:dyDescent="0.25">
      <c r="A40" s="127" t="s">
        <v>15</v>
      </c>
      <c r="B40" s="127" t="s">
        <v>32</v>
      </c>
      <c r="C40" s="128">
        <v>2650</v>
      </c>
    </row>
    <row r="41" spans="1:9" x14ac:dyDescent="0.25">
      <c r="A41" s="127" t="s">
        <v>10</v>
      </c>
      <c r="B41" s="127" t="s">
        <v>33</v>
      </c>
      <c r="C41" s="128">
        <v>1848</v>
      </c>
    </row>
  </sheetData>
  <mergeCells count="13">
    <mergeCell ref="A36:C36"/>
    <mergeCell ref="A39:C39"/>
    <mergeCell ref="A32:C32"/>
    <mergeCell ref="B28:J28"/>
    <mergeCell ref="A29:A31"/>
    <mergeCell ref="B30:H30"/>
    <mergeCell ref="B31:H31"/>
    <mergeCell ref="A33:C33"/>
    <mergeCell ref="N1:R3"/>
    <mergeCell ref="A1:A2"/>
    <mergeCell ref="B1:J2"/>
    <mergeCell ref="A3:J3"/>
    <mergeCell ref="B27:J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Normal="100" workbookViewId="0">
      <pane ySplit="4" topLeftCell="A5" activePane="bottomLeft" state="frozen"/>
      <selection pane="bottomLeft"/>
    </sheetView>
  </sheetViews>
  <sheetFormatPr defaultRowHeight="11.25" x14ac:dyDescent="0.2"/>
  <cols>
    <col min="1" max="1" width="10.7109375" style="22" customWidth="1"/>
    <col min="2" max="2" width="70.7109375" style="22" customWidth="1"/>
    <col min="3" max="3" width="15.7109375" style="22" customWidth="1"/>
    <col min="4" max="4" width="20.7109375" style="22" customWidth="1"/>
    <col min="5" max="5" width="15.7109375" style="22" customWidth="1"/>
    <col min="6" max="6" width="20.7109375" style="22" customWidth="1"/>
    <col min="7" max="7" width="15.7109375" style="22" customWidth="1"/>
    <col min="8" max="8" width="20.7109375" style="22" customWidth="1"/>
    <col min="9" max="9" width="15.7109375" style="22" customWidth="1"/>
    <col min="10" max="10" width="20.7109375" style="22" customWidth="1"/>
    <col min="11" max="11" width="9.140625" style="22"/>
    <col min="12" max="12" width="6.42578125" style="22" bestFit="1" customWidth="1"/>
    <col min="13" max="13" width="7.5703125" style="22" bestFit="1" customWidth="1"/>
    <col min="14" max="18" width="10.7109375" style="22" customWidth="1"/>
    <col min="19" max="16384" width="9.140625" style="22"/>
  </cols>
  <sheetData>
    <row r="1" spans="1:19" s="29" customFormat="1" ht="24" x14ac:dyDescent="0.2">
      <c r="A1" s="133" t="s">
        <v>221</v>
      </c>
      <c r="B1" s="198" t="s">
        <v>222</v>
      </c>
      <c r="C1" s="198"/>
      <c r="D1" s="198"/>
      <c r="E1" s="198"/>
      <c r="F1" s="198"/>
      <c r="G1" s="198"/>
      <c r="H1" s="198"/>
      <c r="I1" s="198"/>
      <c r="J1" s="198"/>
      <c r="N1" s="220" t="s">
        <v>149</v>
      </c>
      <c r="O1" s="221"/>
      <c r="P1" s="221"/>
      <c r="Q1" s="221"/>
      <c r="R1" s="222"/>
    </row>
    <row r="2" spans="1:19" s="29" customFormat="1" ht="12" x14ac:dyDescent="0.2">
      <c r="A2" s="134"/>
      <c r="B2" s="199"/>
      <c r="C2" s="199"/>
      <c r="D2" s="199"/>
      <c r="E2" s="199"/>
      <c r="F2" s="199"/>
      <c r="G2" s="199"/>
      <c r="H2" s="199"/>
      <c r="I2" s="199"/>
      <c r="J2" s="199"/>
      <c r="N2" s="145"/>
      <c r="O2" s="145" t="s">
        <v>16</v>
      </c>
      <c r="P2" s="145" t="s">
        <v>17</v>
      </c>
      <c r="Q2" s="145" t="s">
        <v>18</v>
      </c>
      <c r="R2" s="145" t="s">
        <v>19</v>
      </c>
    </row>
    <row r="3" spans="1:19" x14ac:dyDescent="0.2">
      <c r="A3" s="200" t="s">
        <v>223</v>
      </c>
      <c r="B3" s="200"/>
      <c r="C3" s="200"/>
      <c r="D3" s="200"/>
      <c r="E3" s="200"/>
      <c r="F3" s="200"/>
      <c r="G3" s="200"/>
      <c r="H3" s="200"/>
      <c r="I3" s="200"/>
      <c r="J3" s="200"/>
      <c r="L3" s="118"/>
      <c r="M3" s="118"/>
      <c r="N3" s="145" t="s">
        <v>87</v>
      </c>
      <c r="O3" s="57">
        <v>234197</v>
      </c>
      <c r="P3" s="57">
        <v>108678</v>
      </c>
      <c r="Q3" s="57">
        <v>28828</v>
      </c>
      <c r="R3" s="57">
        <v>371703</v>
      </c>
    </row>
    <row r="4" spans="1:19" ht="22.5" x14ac:dyDescent="0.2">
      <c r="A4" s="105" t="s">
        <v>165</v>
      </c>
      <c r="B4" s="135" t="s">
        <v>20</v>
      </c>
      <c r="C4" s="136" t="s">
        <v>21</v>
      </c>
      <c r="D4" s="137" t="s">
        <v>167</v>
      </c>
      <c r="E4" s="136" t="s">
        <v>22</v>
      </c>
      <c r="F4" s="137" t="s">
        <v>167</v>
      </c>
      <c r="G4" s="136" t="s">
        <v>23</v>
      </c>
      <c r="H4" s="137" t="s">
        <v>167</v>
      </c>
      <c r="I4" s="136" t="s">
        <v>24</v>
      </c>
      <c r="J4" s="137" t="s">
        <v>167</v>
      </c>
      <c r="L4" s="118"/>
      <c r="M4" s="118"/>
      <c r="N4" s="118"/>
      <c r="O4" s="118"/>
      <c r="P4" s="118"/>
      <c r="Q4" s="118"/>
    </row>
    <row r="5" spans="1:19" ht="22.5" customHeight="1" x14ac:dyDescent="0.2">
      <c r="A5" s="138" t="s">
        <v>25</v>
      </c>
      <c r="B5" s="139" t="s">
        <v>26</v>
      </c>
      <c r="C5" s="111" t="s">
        <v>200</v>
      </c>
      <c r="D5" s="112" t="s">
        <v>172</v>
      </c>
      <c r="E5" s="111" t="s">
        <v>169</v>
      </c>
      <c r="F5" s="112" t="s">
        <v>172</v>
      </c>
      <c r="G5" s="113" t="s">
        <v>170</v>
      </c>
      <c r="H5" s="112" t="s">
        <v>172</v>
      </c>
      <c r="I5" s="113" t="s">
        <v>171</v>
      </c>
      <c r="J5" s="112" t="s">
        <v>172</v>
      </c>
    </row>
    <row r="6" spans="1:19" x14ac:dyDescent="0.2">
      <c r="A6" s="140" t="s">
        <v>25</v>
      </c>
      <c r="B6" s="140" t="s">
        <v>224</v>
      </c>
      <c r="C6" s="122">
        <v>70273</v>
      </c>
      <c r="D6" s="141">
        <f>(C6*1000/O3)</f>
        <v>300.05935174233656</v>
      </c>
      <c r="E6" s="122">
        <v>40159</v>
      </c>
      <c r="F6" s="141">
        <f>(E6*1000/P3)</f>
        <v>369.52281050442593</v>
      </c>
      <c r="G6" s="122">
        <v>11935</v>
      </c>
      <c r="H6" s="141">
        <f>(G6*1000/Q3)</f>
        <v>414.00721520743724</v>
      </c>
      <c r="I6" s="122">
        <f>C6+E6+G6</f>
        <v>122367</v>
      </c>
      <c r="J6" s="141">
        <f>(I6*1000/R3)</f>
        <v>329.20638251507251</v>
      </c>
    </row>
    <row r="7" spans="1:19" ht="22.5" x14ac:dyDescent="0.2">
      <c r="A7" s="41" t="s">
        <v>10</v>
      </c>
      <c r="B7" s="104" t="s">
        <v>228</v>
      </c>
      <c r="C7" s="142">
        <v>1404</v>
      </c>
      <c r="D7" s="143">
        <f>(C7*1000/O3)</f>
        <v>5.9949529669466308</v>
      </c>
      <c r="E7" s="142">
        <v>1395</v>
      </c>
      <c r="F7" s="143">
        <f>(E7*1000/P3)</f>
        <v>12.836084580135815</v>
      </c>
      <c r="G7" s="142">
        <v>812</v>
      </c>
      <c r="H7" s="143">
        <f>(G7*1000/Q3)</f>
        <v>28.167059802969334</v>
      </c>
      <c r="I7" s="142">
        <f>C7+E7+G7</f>
        <v>3611</v>
      </c>
      <c r="J7" s="143">
        <f>(I7*1000/R3)</f>
        <v>9.7147453746674088</v>
      </c>
    </row>
    <row r="8" spans="1:19" ht="22.5" x14ac:dyDescent="0.2">
      <c r="A8" s="41" t="s">
        <v>6</v>
      </c>
      <c r="B8" s="104" t="s">
        <v>203</v>
      </c>
      <c r="C8" s="142">
        <v>1966</v>
      </c>
      <c r="D8" s="143">
        <f>(C8*1000/O3)</f>
        <v>8.3946421175335288</v>
      </c>
      <c r="E8" s="142">
        <v>1097</v>
      </c>
      <c r="F8" s="143">
        <f>(E8*1000/P3)</f>
        <v>10.094039271977769</v>
      </c>
      <c r="G8" s="142">
        <v>290</v>
      </c>
      <c r="H8" s="143">
        <f>(G8*1000/Q3)</f>
        <v>10.05966421534619</v>
      </c>
      <c r="I8" s="142">
        <f>C8+E8+G8</f>
        <v>3353</v>
      </c>
      <c r="J8" s="143">
        <f>(I8*1000/R3)</f>
        <v>9.0206428250511834</v>
      </c>
    </row>
    <row r="9" spans="1:19" ht="22.5" x14ac:dyDescent="0.2">
      <c r="A9" s="36" t="s">
        <v>5</v>
      </c>
      <c r="B9" s="104" t="s">
        <v>217</v>
      </c>
      <c r="C9" s="142">
        <v>1476</v>
      </c>
      <c r="D9" s="143">
        <f>(C9*1000/O3)</f>
        <v>6.3023864524310733</v>
      </c>
      <c r="E9" s="142">
        <v>1166</v>
      </c>
      <c r="F9" s="143">
        <f>(E9*1000/P3)</f>
        <v>10.728942380242552</v>
      </c>
      <c r="G9" s="142">
        <v>447</v>
      </c>
      <c r="H9" s="143">
        <f>(G9*1000/Q3)</f>
        <v>15.505758290550853</v>
      </c>
      <c r="I9" s="142">
        <f>C9+E9+G9</f>
        <v>3089</v>
      </c>
      <c r="J9" s="143">
        <f>(I9*1000/R3)</f>
        <v>8.3103983556764405</v>
      </c>
      <c r="S9" s="56"/>
    </row>
    <row r="10" spans="1:19" ht="22.5" x14ac:dyDescent="0.2">
      <c r="A10" s="36" t="s">
        <v>1</v>
      </c>
      <c r="B10" s="104" t="s">
        <v>205</v>
      </c>
      <c r="C10" s="142">
        <v>2056</v>
      </c>
      <c r="D10" s="143">
        <f>(C10*1000/O3)</f>
        <v>8.7789339743890835</v>
      </c>
      <c r="E10" s="142">
        <v>878</v>
      </c>
      <c r="F10" s="143">
        <f>(E10*1000/P3)</f>
        <v>8.0789120153112872</v>
      </c>
      <c r="G10" s="142">
        <v>126</v>
      </c>
      <c r="H10" s="143">
        <f>(G10*1000/Q3)</f>
        <v>4.3707506590814482</v>
      </c>
      <c r="I10" s="142">
        <f>C10+E10+G10</f>
        <v>3060</v>
      </c>
      <c r="J10" s="143">
        <f>(I10*1000/R3)</f>
        <v>8.2323790768436087</v>
      </c>
      <c r="L10" s="41"/>
      <c r="M10" s="126"/>
      <c r="Q10" s="56"/>
      <c r="S10" s="56"/>
    </row>
    <row r="11" spans="1:19" ht="22.5" x14ac:dyDescent="0.2">
      <c r="A11" s="36" t="s">
        <v>8</v>
      </c>
      <c r="B11" s="104" t="s">
        <v>206</v>
      </c>
      <c r="C11" s="142">
        <v>2045</v>
      </c>
      <c r="D11" s="143">
        <f>(C11*1000/O3)</f>
        <v>8.7319649696622932</v>
      </c>
      <c r="E11" s="142">
        <v>833</v>
      </c>
      <c r="F11" s="143">
        <f>(E11*1000/P3)</f>
        <v>7.6648447707907765</v>
      </c>
      <c r="G11" s="142">
        <v>88</v>
      </c>
      <c r="H11" s="143">
        <f>(G11*1000/Q3)</f>
        <v>3.0525877618981547</v>
      </c>
      <c r="I11" s="142">
        <f>C11+E11+G11</f>
        <v>2966</v>
      </c>
      <c r="J11" s="143">
        <f>(I11*1000/R3)</f>
        <v>7.9794890006268444</v>
      </c>
      <c r="L11" s="144"/>
      <c r="S11" s="56"/>
    </row>
    <row r="12" spans="1:19" ht="22.5" x14ac:dyDescent="0.2">
      <c r="A12" s="41" t="s">
        <v>12</v>
      </c>
      <c r="B12" s="104" t="s">
        <v>214</v>
      </c>
      <c r="C12" s="142">
        <v>1886</v>
      </c>
      <c r="D12" s="143">
        <f>(C12*1000/O3)</f>
        <v>8.0530493558841485</v>
      </c>
      <c r="E12" s="142">
        <v>881</v>
      </c>
      <c r="F12" s="143">
        <f>(E12*1000/P3)</f>
        <v>8.106516498279321</v>
      </c>
      <c r="G12" s="142">
        <v>146</v>
      </c>
      <c r="H12" s="143">
        <f>(G12*1000/Q3)</f>
        <v>5.0645206049673925</v>
      </c>
      <c r="I12" s="142">
        <f>C12+E12+G12</f>
        <v>2913</v>
      </c>
      <c r="J12" s="143">
        <f>(I12*1000/R3)</f>
        <v>7.8369020427599452</v>
      </c>
      <c r="S12" s="56"/>
    </row>
    <row r="13" spans="1:19" ht="22.5" x14ac:dyDescent="0.2">
      <c r="A13" s="41" t="s">
        <v>0</v>
      </c>
      <c r="B13" s="129" t="s">
        <v>229</v>
      </c>
      <c r="C13" s="142">
        <v>1233</v>
      </c>
      <c r="D13" s="143">
        <f>(C13*1000/O3)</f>
        <v>5.2647984389210789</v>
      </c>
      <c r="E13" s="142">
        <v>1083</v>
      </c>
      <c r="F13" s="143">
        <f>(E13*1000/P3)</f>
        <v>9.9652183514602779</v>
      </c>
      <c r="G13" s="142">
        <v>533</v>
      </c>
      <c r="H13" s="143">
        <f>(G13*1000/Q3)</f>
        <v>18.488969057860412</v>
      </c>
      <c r="I13" s="142">
        <f>C13+E13+G13</f>
        <v>2849</v>
      </c>
      <c r="J13" s="143">
        <f>(I13*1000/R3)</f>
        <v>7.664721565335765</v>
      </c>
      <c r="S13" s="56"/>
    </row>
    <row r="14" spans="1:19" ht="22.5" x14ac:dyDescent="0.2">
      <c r="A14" s="41" t="s">
        <v>65</v>
      </c>
      <c r="B14" s="129" t="s">
        <v>204</v>
      </c>
      <c r="C14" s="142">
        <v>978</v>
      </c>
      <c r="D14" s="143">
        <f>(C14*1000/O3)</f>
        <v>4.1759715111636782</v>
      </c>
      <c r="E14" s="142">
        <v>1058</v>
      </c>
      <c r="F14" s="143">
        <f>(E14*1000/P3)</f>
        <v>9.7351809933933264</v>
      </c>
      <c r="G14" s="142">
        <v>567</v>
      </c>
      <c r="H14" s="143">
        <f>(G14*1000/Q3)</f>
        <v>19.668377965866519</v>
      </c>
      <c r="I14" s="142">
        <f>C14+E14+G14</f>
        <v>2603</v>
      </c>
      <c r="J14" s="143">
        <f>(I14*1000/R3)</f>
        <v>7.0029028552365729</v>
      </c>
      <c r="S14" s="56"/>
    </row>
    <row r="15" spans="1:19" ht="22.5" x14ac:dyDescent="0.2">
      <c r="A15" s="41" t="s">
        <v>66</v>
      </c>
      <c r="B15" s="129" t="s">
        <v>209</v>
      </c>
      <c r="C15" s="142">
        <v>1395</v>
      </c>
      <c r="D15" s="143">
        <f>(C15*1000/O3)</f>
        <v>5.9565237812610752</v>
      </c>
      <c r="E15" s="142">
        <v>710</v>
      </c>
      <c r="F15" s="143">
        <f>(E15*1000/P3)</f>
        <v>6.5330609691013821</v>
      </c>
      <c r="G15" s="142">
        <v>142</v>
      </c>
      <c r="H15" s="143">
        <f>(G15*1000/Q3)</f>
        <v>4.925766615790204</v>
      </c>
      <c r="I15" s="142">
        <f>C15+E15+G15</f>
        <v>2247</v>
      </c>
      <c r="J15" s="143">
        <f>(I15*1000/R3)</f>
        <v>6.045148949564572</v>
      </c>
      <c r="S15" s="56"/>
    </row>
    <row r="16" spans="1:19" ht="22.5" x14ac:dyDescent="0.2">
      <c r="A16" s="41" t="s">
        <v>7</v>
      </c>
      <c r="B16" s="104" t="s">
        <v>211</v>
      </c>
      <c r="C16" s="142">
        <v>1459</v>
      </c>
      <c r="D16" s="143">
        <f>(C16*1000/O3)</f>
        <v>6.2297979905805798</v>
      </c>
      <c r="E16" s="142">
        <v>653</v>
      </c>
      <c r="F16" s="143">
        <f>(E16*1000/P3)</f>
        <v>6.0085757927087355</v>
      </c>
      <c r="G16" s="142">
        <v>73</v>
      </c>
      <c r="H16" s="143">
        <f>(G16*1000/Q3)</f>
        <v>2.5322603024836963</v>
      </c>
      <c r="I16" s="142">
        <f>C16+E16+G16</f>
        <v>2185</v>
      </c>
      <c r="J16" s="143">
        <f>(I16*1000/R3)</f>
        <v>5.8783491120598974</v>
      </c>
      <c r="S16" s="56"/>
    </row>
    <row r="17" spans="1:19" ht="22.5" x14ac:dyDescent="0.2">
      <c r="A17" s="41" t="s">
        <v>75</v>
      </c>
      <c r="B17" s="104" t="s">
        <v>201</v>
      </c>
      <c r="C17" s="142">
        <v>1421</v>
      </c>
      <c r="D17" s="143">
        <f>(C17*1000/O3)</f>
        <v>6.0675414287971234</v>
      </c>
      <c r="E17" s="142">
        <v>619</v>
      </c>
      <c r="F17" s="143">
        <f>(E17*1000/P3)</f>
        <v>5.6957249857376837</v>
      </c>
      <c r="G17" s="142">
        <v>60</v>
      </c>
      <c r="H17" s="143">
        <f>(G17*1000/Q3)</f>
        <v>2.0813098376578325</v>
      </c>
      <c r="I17" s="142">
        <f>C17+E17+G17</f>
        <v>2100</v>
      </c>
      <c r="J17" s="143">
        <f>(I17*1000/R3)</f>
        <v>5.6496719154809085</v>
      </c>
      <c r="L17" s="41"/>
      <c r="S17" s="56"/>
    </row>
    <row r="18" spans="1:19" ht="22.5" x14ac:dyDescent="0.2">
      <c r="A18" s="41" t="s">
        <v>76</v>
      </c>
      <c r="B18" s="129" t="s">
        <v>230</v>
      </c>
      <c r="C18" s="142">
        <v>1268</v>
      </c>
      <c r="D18" s="143">
        <f>(C18*1000/O3)</f>
        <v>5.4142452721426837</v>
      </c>
      <c r="E18" s="142">
        <v>617</v>
      </c>
      <c r="F18" s="143">
        <f>(E18*1000/P3)</f>
        <v>5.6773219970923279</v>
      </c>
      <c r="G18" s="142">
        <v>66</v>
      </c>
      <c r="H18" s="143">
        <f>(G18*1000/Q3)</f>
        <v>2.2894408214236157</v>
      </c>
      <c r="I18" s="142">
        <f>C18+E18+G18</f>
        <v>1951</v>
      </c>
      <c r="J18" s="143">
        <f>(I18*1000/R3)</f>
        <v>5.2488142414777386</v>
      </c>
      <c r="S18" s="56"/>
    </row>
    <row r="19" spans="1:19" ht="22.5" x14ac:dyDescent="0.2">
      <c r="A19" s="41" t="s">
        <v>81</v>
      </c>
      <c r="B19" s="104" t="s">
        <v>208</v>
      </c>
      <c r="C19" s="142">
        <v>873</v>
      </c>
      <c r="D19" s="143">
        <f>(C19*1000/O3)</f>
        <v>3.7276310114988664</v>
      </c>
      <c r="E19" s="142">
        <v>692</v>
      </c>
      <c r="F19" s="143">
        <f>(E19*1000/P3)</f>
        <v>6.3674340712931778</v>
      </c>
      <c r="G19" s="142">
        <v>320</v>
      </c>
      <c r="H19" s="143">
        <f>(G19*1000/Q3)</f>
        <v>11.100319134175107</v>
      </c>
      <c r="I19" s="142">
        <f>C19+E19+G19</f>
        <v>1885</v>
      </c>
      <c r="J19" s="143">
        <f>(I19*1000/R3)</f>
        <v>5.0712531241340528</v>
      </c>
    </row>
    <row r="20" spans="1:19" ht="22.5" x14ac:dyDescent="0.2">
      <c r="A20" s="41" t="s">
        <v>4</v>
      </c>
      <c r="B20" s="129" t="s">
        <v>231</v>
      </c>
      <c r="C20" s="142">
        <v>1021</v>
      </c>
      <c r="D20" s="143">
        <f>(C20*1000/O3)</f>
        <v>4.3595776205502208</v>
      </c>
      <c r="E20" s="142">
        <v>673</v>
      </c>
      <c r="F20" s="143">
        <f>(E20*1000/P3)</f>
        <v>6.1926056791622957</v>
      </c>
      <c r="G20" s="142">
        <v>172</v>
      </c>
      <c r="H20" s="143">
        <f>(G20*1000/Q3)</f>
        <v>5.9664215346191201</v>
      </c>
      <c r="I20" s="142">
        <f>C20+E20+G20</f>
        <v>1866</v>
      </c>
      <c r="J20" s="143">
        <f>(I20*1000/R3)</f>
        <v>5.0201370448987497</v>
      </c>
    </row>
    <row r="21" spans="1:19" ht="22.5" x14ac:dyDescent="0.2">
      <c r="A21" s="41" t="s">
        <v>82</v>
      </c>
      <c r="B21" s="129" t="s">
        <v>232</v>
      </c>
      <c r="C21" s="142">
        <v>1251</v>
      </c>
      <c r="D21" s="143">
        <f>(C21*1000/O3)</f>
        <v>5.3416568102921902</v>
      </c>
      <c r="E21" s="142">
        <v>475</v>
      </c>
      <c r="F21" s="143">
        <f>(E21*1000/P3)</f>
        <v>4.3707098032720513</v>
      </c>
      <c r="G21" s="142">
        <v>63</v>
      </c>
      <c r="H21" s="143">
        <f>(G21*1000/Q3)</f>
        <v>2.1853753295407241</v>
      </c>
      <c r="I21" s="142">
        <f>C21+E21+G21</f>
        <v>1789</v>
      </c>
      <c r="J21" s="143">
        <f>(I21*1000/R3)</f>
        <v>4.812982407997783</v>
      </c>
    </row>
    <row r="22" spans="1:19" ht="22.5" x14ac:dyDescent="0.2">
      <c r="A22" s="41" t="s">
        <v>9</v>
      </c>
      <c r="B22" s="129" t="s">
        <v>233</v>
      </c>
      <c r="C22" s="142">
        <v>1031</v>
      </c>
      <c r="D22" s="143">
        <f>(C22*1000/O3)</f>
        <v>4.4022767157563933</v>
      </c>
      <c r="E22" s="142">
        <v>572</v>
      </c>
      <c r="F22" s="143">
        <f>(E22*1000/P3)</f>
        <v>5.2632547525718181</v>
      </c>
      <c r="G22" s="142">
        <v>171</v>
      </c>
      <c r="H22" s="143">
        <f>(G22*1000/Q3)</f>
        <v>5.9317330373248227</v>
      </c>
      <c r="I22" s="142">
        <f>C22+E22+G22</f>
        <v>1774</v>
      </c>
      <c r="J22" s="143">
        <f>(I22*1000/R3)</f>
        <v>4.7726276086014909</v>
      </c>
    </row>
    <row r="23" spans="1:19" ht="22.5" x14ac:dyDescent="0.2">
      <c r="A23" s="41" t="s">
        <v>15</v>
      </c>
      <c r="B23" s="104" t="s">
        <v>216</v>
      </c>
      <c r="C23" s="142">
        <v>536</v>
      </c>
      <c r="D23" s="143">
        <f>(C23*1000/O3)</f>
        <v>2.2886715030508502</v>
      </c>
      <c r="E23" s="142">
        <v>718</v>
      </c>
      <c r="F23" s="143">
        <f>(E23*1000/P3)</f>
        <v>6.6066729236828063</v>
      </c>
      <c r="G23" s="142">
        <v>490</v>
      </c>
      <c r="H23" s="143">
        <f>(G23*1000/Q3)</f>
        <v>16.997363674205634</v>
      </c>
      <c r="I23" s="142">
        <f>C23+E23+G23</f>
        <v>1744</v>
      </c>
      <c r="J23" s="143">
        <f>(I23*1000/R3)</f>
        <v>4.6919180098089068</v>
      </c>
    </row>
    <row r="24" spans="1:19" ht="22.5" x14ac:dyDescent="0.2">
      <c r="A24" s="41" t="s">
        <v>11</v>
      </c>
      <c r="B24" s="104" t="s">
        <v>234</v>
      </c>
      <c r="C24" s="142">
        <v>1005</v>
      </c>
      <c r="D24" s="143">
        <f>(C24*1000/O3)</f>
        <v>4.2912590682203442</v>
      </c>
      <c r="E24" s="142">
        <v>584</v>
      </c>
      <c r="F24" s="143">
        <f>(E24*1000/P3)</f>
        <v>5.373672684443954</v>
      </c>
      <c r="G24" s="142">
        <v>127</v>
      </c>
      <c r="H24" s="143">
        <f>(G24*1000/Q3)</f>
        <v>4.4054391563757456</v>
      </c>
      <c r="I24" s="142">
        <f>C24+E24+G24</f>
        <v>1716</v>
      </c>
      <c r="J24" s="143">
        <f>(I24*1000/R3)</f>
        <v>4.6165890509358274</v>
      </c>
    </row>
    <row r="25" spans="1:19" ht="22.5" x14ac:dyDescent="0.2">
      <c r="A25" s="41" t="s">
        <v>67</v>
      </c>
      <c r="B25" s="223" t="s">
        <v>235</v>
      </c>
      <c r="C25" s="142">
        <v>801</v>
      </c>
      <c r="D25" s="143">
        <f>(C25*1000/O3)</f>
        <v>3.4201975260144239</v>
      </c>
      <c r="E25" s="142">
        <v>583</v>
      </c>
      <c r="F25" s="143">
        <f>(E25*1000/P3)</f>
        <v>5.364471190121276</v>
      </c>
      <c r="G25" s="142">
        <v>328</v>
      </c>
      <c r="H25" s="143">
        <f>(G25*1000/Q3)</f>
        <v>11.377827112529486</v>
      </c>
      <c r="I25" s="142">
        <f>C25+E25+G25</f>
        <v>1712</v>
      </c>
      <c r="J25" s="143">
        <f>(I25*1000/R3)</f>
        <v>4.6058277710968163</v>
      </c>
      <c r="M25" s="54"/>
      <c r="N25" s="54"/>
      <c r="O25" s="56"/>
      <c r="P25" s="56"/>
    </row>
    <row r="26" spans="1:19" ht="22.5" x14ac:dyDescent="0.2">
      <c r="A26" s="41" t="s">
        <v>2</v>
      </c>
      <c r="B26" s="129" t="s">
        <v>236</v>
      </c>
      <c r="C26" s="142">
        <v>1186</v>
      </c>
      <c r="D26" s="143">
        <f>(C26*1000/O3)</f>
        <v>5.0641126914520678</v>
      </c>
      <c r="E26" s="142">
        <v>449</v>
      </c>
      <c r="F26" s="143">
        <f>(E26*1000/P3)</f>
        <v>4.1314709508824237</v>
      </c>
      <c r="G26" s="142">
        <v>52</v>
      </c>
      <c r="H26" s="143">
        <f>(G26*1000/Q3)</f>
        <v>1.803801859303455</v>
      </c>
      <c r="I26" s="142">
        <f>C26+E26+G26</f>
        <v>1687</v>
      </c>
      <c r="J26" s="143">
        <f>(I26*1000/R3)</f>
        <v>4.5385697721029965</v>
      </c>
      <c r="M26" s="54"/>
      <c r="N26" s="54"/>
      <c r="O26" s="56"/>
      <c r="P26" s="56"/>
    </row>
    <row r="27" spans="1:19" ht="12" thickBot="1" x14ac:dyDescent="0.25">
      <c r="A27" s="146"/>
      <c r="B27" s="147"/>
      <c r="C27" s="148"/>
      <c r="D27" s="149"/>
      <c r="E27" s="148"/>
      <c r="F27" s="149"/>
      <c r="G27" s="148"/>
      <c r="H27" s="149"/>
      <c r="I27" s="148"/>
      <c r="J27" s="149"/>
    </row>
    <row r="28" spans="1:19" x14ac:dyDescent="0.2">
      <c r="A28" s="41"/>
      <c r="B28" s="41"/>
      <c r="C28" s="41"/>
      <c r="D28" s="41"/>
      <c r="E28" s="41"/>
      <c r="F28" s="41"/>
      <c r="G28" s="41"/>
      <c r="H28" s="143"/>
      <c r="I28" s="41"/>
      <c r="J28" s="41"/>
    </row>
    <row r="29" spans="1:19" x14ac:dyDescent="0.2">
      <c r="A29" s="41"/>
      <c r="B29" s="204" t="s">
        <v>68</v>
      </c>
      <c r="C29" s="204"/>
      <c r="D29" s="204"/>
      <c r="E29" s="204"/>
      <c r="F29" s="204"/>
      <c r="G29" s="204"/>
      <c r="H29" s="204"/>
      <c r="I29" s="204"/>
      <c r="J29" s="204"/>
    </row>
    <row r="30" spans="1:19" x14ac:dyDescent="0.2">
      <c r="A30" s="41"/>
      <c r="B30" s="205" t="s">
        <v>69</v>
      </c>
      <c r="C30" s="205"/>
      <c r="D30" s="205"/>
      <c r="E30" s="205"/>
      <c r="F30" s="205"/>
      <c r="G30" s="205"/>
      <c r="H30" s="205"/>
      <c r="I30" s="205"/>
      <c r="J30" s="205"/>
    </row>
    <row r="31" spans="1:19" x14ac:dyDescent="0.2">
      <c r="B31" s="150" t="s">
        <v>149</v>
      </c>
    </row>
  </sheetData>
  <sortState ref="M47:P49">
    <sortCondition ref="N47:N49"/>
  </sortState>
  <mergeCells count="5">
    <mergeCell ref="B1:J2"/>
    <mergeCell ref="A3:J3"/>
    <mergeCell ref="N1:R1"/>
    <mergeCell ref="B29:J29"/>
    <mergeCell ref="B30:J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zoomScaleNormal="100" workbookViewId="0">
      <pane ySplit="4" topLeftCell="A5" activePane="bottomLeft" state="frozen"/>
      <selection pane="bottomLeft"/>
    </sheetView>
  </sheetViews>
  <sheetFormatPr defaultRowHeight="11.25" x14ac:dyDescent="0.2"/>
  <cols>
    <col min="1" max="1" width="10.7109375" style="22" customWidth="1"/>
    <col min="2" max="2" width="70.7109375" style="22" customWidth="1"/>
    <col min="3" max="3" width="15.7109375" style="22" customWidth="1"/>
    <col min="4" max="4" width="20.7109375" style="22" customWidth="1"/>
    <col min="5" max="5" width="15.7109375" style="22" customWidth="1"/>
    <col min="6" max="6" width="20.7109375" style="22" customWidth="1"/>
    <col min="7" max="7" width="15.7109375" style="22" customWidth="1"/>
    <col min="8" max="8" width="20.7109375" style="22" customWidth="1"/>
    <col min="9" max="9" width="15.7109375" style="22" customWidth="1"/>
    <col min="10" max="10" width="20.7109375" style="22" customWidth="1"/>
    <col min="11" max="13" width="9.140625" style="22"/>
    <col min="14" max="18" width="10.7109375" style="22" customWidth="1"/>
    <col min="19" max="16384" width="9.140625" style="22"/>
  </cols>
  <sheetData>
    <row r="1" spans="1:18" s="29" customFormat="1" ht="24" x14ac:dyDescent="0.2">
      <c r="A1" s="133" t="s">
        <v>225</v>
      </c>
      <c r="B1" s="198" t="s">
        <v>240</v>
      </c>
      <c r="C1" s="198"/>
      <c r="D1" s="198"/>
      <c r="E1" s="198"/>
      <c r="F1" s="198"/>
      <c r="G1" s="198"/>
      <c r="H1" s="198"/>
      <c r="I1" s="198"/>
      <c r="J1" s="198"/>
      <c r="N1" s="201" t="s">
        <v>149</v>
      </c>
      <c r="O1" s="202"/>
      <c r="P1" s="202"/>
      <c r="Q1" s="202"/>
      <c r="R1" s="203"/>
    </row>
    <row r="2" spans="1:18" s="29" customFormat="1" ht="12" x14ac:dyDescent="0.2">
      <c r="A2" s="134"/>
      <c r="B2" s="199"/>
      <c r="C2" s="199"/>
      <c r="D2" s="199"/>
      <c r="E2" s="199"/>
      <c r="F2" s="199"/>
      <c r="G2" s="199"/>
      <c r="H2" s="199"/>
      <c r="I2" s="199"/>
      <c r="J2" s="199"/>
      <c r="N2" s="145"/>
      <c r="O2" s="145" t="s">
        <v>16</v>
      </c>
      <c r="P2" s="145" t="s">
        <v>17</v>
      </c>
      <c r="Q2" s="145" t="s">
        <v>18</v>
      </c>
      <c r="R2" s="145" t="s">
        <v>19</v>
      </c>
    </row>
    <row r="3" spans="1:18" x14ac:dyDescent="0.2">
      <c r="A3" s="200" t="s">
        <v>223</v>
      </c>
      <c r="B3" s="200"/>
      <c r="C3" s="200"/>
      <c r="D3" s="200"/>
      <c r="E3" s="200"/>
      <c r="F3" s="200"/>
      <c r="G3" s="200"/>
      <c r="H3" s="200"/>
      <c r="I3" s="200"/>
      <c r="J3" s="200"/>
      <c r="L3" s="118"/>
      <c r="M3" s="118"/>
      <c r="N3" s="145" t="s">
        <v>86</v>
      </c>
      <c r="O3" s="57">
        <v>282800</v>
      </c>
      <c r="P3" s="57">
        <v>169431</v>
      </c>
      <c r="Q3" s="57">
        <v>65066</v>
      </c>
      <c r="R3" s="57">
        <v>517297</v>
      </c>
    </row>
    <row r="4" spans="1:18" ht="22.5" x14ac:dyDescent="0.2">
      <c r="A4" s="105" t="s">
        <v>165</v>
      </c>
      <c r="B4" s="135" t="s">
        <v>20</v>
      </c>
      <c r="C4" s="107" t="s">
        <v>21</v>
      </c>
      <c r="D4" s="108" t="s">
        <v>167</v>
      </c>
      <c r="E4" s="107" t="s">
        <v>22</v>
      </c>
      <c r="F4" s="108" t="s">
        <v>167</v>
      </c>
      <c r="G4" s="107" t="s">
        <v>23</v>
      </c>
      <c r="H4" s="108" t="s">
        <v>167</v>
      </c>
      <c r="I4" s="107" t="s">
        <v>24</v>
      </c>
      <c r="J4" s="108" t="s">
        <v>167</v>
      </c>
      <c r="L4" s="118"/>
      <c r="M4" s="118"/>
      <c r="N4" s="118"/>
      <c r="O4" s="118"/>
      <c r="P4" s="118"/>
      <c r="Q4" s="118"/>
    </row>
    <row r="5" spans="1:18" ht="22.5" customHeight="1" x14ac:dyDescent="0.2">
      <c r="A5" s="138" t="s">
        <v>25</v>
      </c>
      <c r="B5" s="139" t="s">
        <v>26</v>
      </c>
      <c r="C5" s="111" t="s">
        <v>200</v>
      </c>
      <c r="D5" s="112" t="s">
        <v>172</v>
      </c>
      <c r="E5" s="111" t="s">
        <v>169</v>
      </c>
      <c r="F5" s="112" t="s">
        <v>172</v>
      </c>
      <c r="G5" s="113" t="s">
        <v>170</v>
      </c>
      <c r="H5" s="112" t="s">
        <v>172</v>
      </c>
      <c r="I5" s="113" t="s">
        <v>171</v>
      </c>
      <c r="J5" s="112" t="s">
        <v>172</v>
      </c>
    </row>
    <row r="6" spans="1:18" x14ac:dyDescent="0.2">
      <c r="A6" s="140" t="s">
        <v>25</v>
      </c>
      <c r="B6" s="140" t="s">
        <v>224</v>
      </c>
      <c r="C6" s="122">
        <v>59981</v>
      </c>
      <c r="D6" s="141">
        <f>(C6*1000/O3)</f>
        <v>212.09688826025459</v>
      </c>
      <c r="E6" s="122">
        <v>46674</v>
      </c>
      <c r="F6" s="141">
        <f>(E6*1000/P3)</f>
        <v>275.47497211254137</v>
      </c>
      <c r="G6" s="122">
        <v>21290</v>
      </c>
      <c r="H6" s="141">
        <f>(G6*1000/Q3)</f>
        <v>327.206221375219</v>
      </c>
      <c r="I6" s="122">
        <f>C6+E6+G6</f>
        <v>127945</v>
      </c>
      <c r="J6" s="141">
        <f>(I6*1000/R3)</f>
        <v>247.33373671217888</v>
      </c>
    </row>
    <row r="7" spans="1:18" ht="22.5" x14ac:dyDescent="0.2">
      <c r="A7" s="41" t="s">
        <v>15</v>
      </c>
      <c r="B7" s="224" t="s">
        <v>237</v>
      </c>
      <c r="C7" s="142">
        <v>1089</v>
      </c>
      <c r="D7" s="143">
        <f>(C7*1000/O3)</f>
        <v>3.8507779349363509</v>
      </c>
      <c r="E7" s="142">
        <v>2283</v>
      </c>
      <c r="F7" s="143">
        <f>(E7*1000/P3)</f>
        <v>13.474511748145263</v>
      </c>
      <c r="G7" s="142">
        <v>2160</v>
      </c>
      <c r="H7" s="143">
        <f>(G7*1000/Q3)</f>
        <v>33.197061445301692</v>
      </c>
      <c r="I7" s="142">
        <f>C7+E7+G7</f>
        <v>5532</v>
      </c>
      <c r="J7" s="143">
        <f>(I7*1000/R3)</f>
        <v>10.694050033153102</v>
      </c>
    </row>
    <row r="8" spans="1:18" ht="22.5" x14ac:dyDescent="0.2">
      <c r="A8" s="41" t="s">
        <v>76</v>
      </c>
      <c r="B8" s="104" t="s">
        <v>202</v>
      </c>
      <c r="C8" s="142">
        <v>2219</v>
      </c>
      <c r="D8" s="143">
        <f>(C8*1000/O3)</f>
        <v>7.8465346534653468</v>
      </c>
      <c r="E8" s="142">
        <v>1428</v>
      </c>
      <c r="F8" s="143">
        <f>(E8*1000/P3)</f>
        <v>8.4282097136887586</v>
      </c>
      <c r="G8" s="142">
        <v>163</v>
      </c>
      <c r="H8" s="143">
        <f>(G8*1000/Q3)</f>
        <v>2.5051486183260074</v>
      </c>
      <c r="I8" s="142">
        <f>C8+E8+G8</f>
        <v>3810</v>
      </c>
      <c r="J8" s="143">
        <f>(I8*1000/R3)</f>
        <v>7.3652079946336437</v>
      </c>
    </row>
    <row r="9" spans="1:18" ht="22.5" x14ac:dyDescent="0.2">
      <c r="A9" s="41" t="s">
        <v>75</v>
      </c>
      <c r="B9" s="104" t="s">
        <v>201</v>
      </c>
      <c r="C9" s="142">
        <v>2194</v>
      </c>
      <c r="D9" s="143">
        <f>(C9*1000/O3)</f>
        <v>7.7581329561527586</v>
      </c>
      <c r="E9" s="142">
        <v>1279</v>
      </c>
      <c r="F9" s="143">
        <f>(E9*1000/P3)</f>
        <v>7.5487956749355192</v>
      </c>
      <c r="G9" s="142">
        <v>218</v>
      </c>
      <c r="H9" s="143">
        <f>(G9*1000/Q3)</f>
        <v>3.3504441643869303</v>
      </c>
      <c r="I9" s="142">
        <f>C9+E9+G9</f>
        <v>3691</v>
      </c>
      <c r="J9" s="143">
        <f>(I9*1000/R3)</f>
        <v>7.135166065142462</v>
      </c>
    </row>
    <row r="10" spans="1:18" ht="22.5" x14ac:dyDescent="0.2">
      <c r="A10" s="22" t="s">
        <v>5</v>
      </c>
      <c r="B10" s="104" t="s">
        <v>217</v>
      </c>
      <c r="C10" s="142">
        <v>936</v>
      </c>
      <c r="D10" s="143">
        <f>(C10*1000/O3)</f>
        <v>3.3097595473833099</v>
      </c>
      <c r="E10" s="142">
        <v>1584</v>
      </c>
      <c r="F10" s="143">
        <f>(E10*1000/P3)</f>
        <v>9.3489385059404722</v>
      </c>
      <c r="G10" s="142">
        <v>1075</v>
      </c>
      <c r="H10" s="143">
        <f>(G10*1000/Q3)</f>
        <v>16.521685673008946</v>
      </c>
      <c r="I10" s="142">
        <f>C10+E10+G10</f>
        <v>3595</v>
      </c>
      <c r="J10" s="143">
        <f>(I10*1000/R3)</f>
        <v>6.9495860211831886</v>
      </c>
      <c r="Q10" s="56"/>
      <c r="R10" s="56"/>
    </row>
    <row r="11" spans="1:18" ht="22.5" x14ac:dyDescent="0.2">
      <c r="A11" s="41" t="s">
        <v>0</v>
      </c>
      <c r="B11" s="129" t="s">
        <v>229</v>
      </c>
      <c r="C11" s="142">
        <v>838</v>
      </c>
      <c r="D11" s="143">
        <f>(C11*1000/O3)</f>
        <v>2.9632248939179631</v>
      </c>
      <c r="E11" s="142">
        <v>1297</v>
      </c>
      <c r="F11" s="143">
        <f>(E11*1000/P3)</f>
        <v>7.6550336125030247</v>
      </c>
      <c r="G11" s="142">
        <v>933</v>
      </c>
      <c r="H11" s="143">
        <f>(G11*1000/Q3)</f>
        <v>14.339286263178925</v>
      </c>
      <c r="I11" s="142">
        <f>C11+E11+G11</f>
        <v>3068</v>
      </c>
      <c r="J11" s="143">
        <f>(I11*1000/R3)</f>
        <v>5.9308289048650966</v>
      </c>
    </row>
    <row r="12" spans="1:18" ht="22.5" x14ac:dyDescent="0.2">
      <c r="A12" s="41" t="s">
        <v>10</v>
      </c>
      <c r="B12" s="104" t="s">
        <v>228</v>
      </c>
      <c r="C12" s="142">
        <v>782</v>
      </c>
      <c r="D12" s="143">
        <f>(C12*1000/O3)</f>
        <v>2.7652050919377653</v>
      </c>
      <c r="E12" s="142">
        <v>1146</v>
      </c>
      <c r="F12" s="143">
        <f>(E12*1000/P3)</f>
        <v>6.763815358464508</v>
      </c>
      <c r="G12" s="49">
        <v>1036</v>
      </c>
      <c r="H12" s="143">
        <f>(G12*1000/Q3)</f>
        <v>15.922294285802108</v>
      </c>
      <c r="I12" s="142">
        <f>C12+E12+G12</f>
        <v>2964</v>
      </c>
      <c r="J12" s="143">
        <f>(I12*1000/R3)</f>
        <v>5.729783857242551</v>
      </c>
    </row>
    <row r="13" spans="1:18" ht="22.5" x14ac:dyDescent="0.2">
      <c r="A13" s="41" t="s">
        <v>65</v>
      </c>
      <c r="B13" s="129" t="s">
        <v>204</v>
      </c>
      <c r="C13" s="142">
        <v>565</v>
      </c>
      <c r="D13" s="143">
        <f>(C13*1000/O3)</f>
        <v>1.997878359264498</v>
      </c>
      <c r="E13" s="142">
        <v>1200</v>
      </c>
      <c r="F13" s="143">
        <f>(E13*1000/P3)</f>
        <v>7.0825291711670237</v>
      </c>
      <c r="G13" s="142">
        <v>1106</v>
      </c>
      <c r="H13" s="143">
        <f>(G13*1000/Q3)</f>
        <v>16.998124980788738</v>
      </c>
      <c r="I13" s="142">
        <f>C13+E13+G13</f>
        <v>2871</v>
      </c>
      <c r="J13" s="143">
        <f>(I13*1000/R3)</f>
        <v>5.5500031896570059</v>
      </c>
    </row>
    <row r="14" spans="1:18" ht="22.5" x14ac:dyDescent="0.2">
      <c r="A14" s="41" t="s">
        <v>3</v>
      </c>
      <c r="B14" s="129" t="s">
        <v>238</v>
      </c>
      <c r="C14" s="142">
        <v>1625</v>
      </c>
      <c r="D14" s="143">
        <f>(C14*1000/O3)</f>
        <v>5.7461103253182459</v>
      </c>
      <c r="E14" s="142">
        <v>758</v>
      </c>
      <c r="F14" s="143">
        <f>(E14*1000/P3)</f>
        <v>4.4737975931205032</v>
      </c>
      <c r="G14" s="142">
        <v>122</v>
      </c>
      <c r="H14" s="143">
        <f>(G14*1000/Q3)</f>
        <v>1.8750192112624104</v>
      </c>
      <c r="I14" s="142">
        <f>C14+E14+G14</f>
        <v>2505</v>
      </c>
      <c r="J14" s="143">
        <f>(I14*1000/R3)</f>
        <v>4.8424792720622776</v>
      </c>
    </row>
    <row r="15" spans="1:18" ht="22.5" x14ac:dyDescent="0.2">
      <c r="A15" s="41" t="s">
        <v>67</v>
      </c>
      <c r="B15" s="223" t="s">
        <v>235</v>
      </c>
      <c r="C15" s="142">
        <v>649</v>
      </c>
      <c r="D15" s="143">
        <f>(C15*1000/O3)</f>
        <v>2.294908062234795</v>
      </c>
      <c r="E15" s="142">
        <v>901</v>
      </c>
      <c r="F15" s="143">
        <f>(E15*1000/P3)</f>
        <v>5.3177989860179071</v>
      </c>
      <c r="G15" s="142">
        <v>840</v>
      </c>
      <c r="H15" s="143">
        <f>(G15*1000/Q3)</f>
        <v>12.909968339839548</v>
      </c>
      <c r="I15" s="142">
        <f>C15+E15+G15</f>
        <v>2390</v>
      </c>
      <c r="J15" s="143">
        <f>(I15*1000/R3)</f>
        <v>4.6201698444027315</v>
      </c>
    </row>
    <row r="16" spans="1:18" ht="22.5" x14ac:dyDescent="0.2">
      <c r="A16" s="41" t="s">
        <v>6</v>
      </c>
      <c r="B16" s="104" t="s">
        <v>203</v>
      </c>
      <c r="C16" s="142">
        <v>974</v>
      </c>
      <c r="D16" s="143">
        <f>(C16*1000/O3)</f>
        <v>3.4441301272984441</v>
      </c>
      <c r="E16" s="142">
        <v>960</v>
      </c>
      <c r="F16" s="143">
        <f>(E16*1000/P3)</f>
        <v>5.6660233369336188</v>
      </c>
      <c r="G16" s="142">
        <v>385</v>
      </c>
      <c r="H16" s="143">
        <f>(G16*1000/Q3)</f>
        <v>5.9170688224264589</v>
      </c>
      <c r="I16" s="142">
        <f>C16+E16+G16</f>
        <v>2319</v>
      </c>
      <c r="J16" s="143">
        <f>(I16*1000/R3)</f>
        <v>4.4829179368911865</v>
      </c>
      <c r="P16" s="56"/>
      <c r="Q16" s="56"/>
    </row>
    <row r="17" spans="1:18" ht="22.5" x14ac:dyDescent="0.2">
      <c r="A17" s="41" t="s">
        <v>14</v>
      </c>
      <c r="B17" s="104" t="s">
        <v>210</v>
      </c>
      <c r="C17" s="142">
        <v>1558</v>
      </c>
      <c r="D17" s="143">
        <f>(C17*1000/O3)</f>
        <v>5.509193776520509</v>
      </c>
      <c r="E17" s="142">
        <v>695</v>
      </c>
      <c r="F17" s="143">
        <f>(E17*1000/P3)</f>
        <v>4.1019648116342342</v>
      </c>
      <c r="G17" s="121">
        <v>42</v>
      </c>
      <c r="H17" s="143">
        <f>(G17*1000/Q3)</f>
        <v>0.64549841699197741</v>
      </c>
      <c r="I17" s="142">
        <f>C17+E17+G17</f>
        <v>2295</v>
      </c>
      <c r="J17" s="143">
        <f>(I17*1000/R3)</f>
        <v>4.4365229259013681</v>
      </c>
      <c r="P17" s="56"/>
      <c r="Q17" s="56"/>
    </row>
    <row r="18" spans="1:18" ht="22.5" x14ac:dyDescent="0.2">
      <c r="A18" s="41" t="s">
        <v>11</v>
      </c>
      <c r="B18" s="104" t="s">
        <v>234</v>
      </c>
      <c r="C18" s="142">
        <v>1229</v>
      </c>
      <c r="D18" s="143">
        <f>(C18*1000/O3)</f>
        <v>4.3458274398868459</v>
      </c>
      <c r="E18" s="142">
        <v>705</v>
      </c>
      <c r="F18" s="143">
        <f>(E18*1000/P3)</f>
        <v>4.1609858880606261</v>
      </c>
      <c r="G18" s="142">
        <v>270</v>
      </c>
      <c r="H18" s="143">
        <f>(G18*1000/Q3)</f>
        <v>4.1496326806627115</v>
      </c>
      <c r="I18" s="142">
        <f>C18+E18+G18</f>
        <v>2204</v>
      </c>
      <c r="J18" s="143">
        <f>(I18*1000/R3)</f>
        <v>4.2606085092316404</v>
      </c>
      <c r="P18" s="142"/>
      <c r="Q18" s="142"/>
      <c r="R18" s="142"/>
    </row>
    <row r="19" spans="1:18" ht="22.5" x14ac:dyDescent="0.2">
      <c r="A19" s="41" t="s">
        <v>13</v>
      </c>
      <c r="B19" s="104" t="s">
        <v>212</v>
      </c>
      <c r="C19" s="142">
        <v>1192</v>
      </c>
      <c r="D19" s="143">
        <f>(C19*1000/O3)</f>
        <v>4.2149929278642153</v>
      </c>
      <c r="E19" s="142">
        <v>722</v>
      </c>
      <c r="F19" s="143">
        <f>(E19*1000/P3)</f>
        <v>4.261321717985493</v>
      </c>
      <c r="G19" s="142">
        <v>68</v>
      </c>
      <c r="H19" s="143">
        <f>(G19*1000/Q3)</f>
        <v>1.0450926751298681</v>
      </c>
      <c r="I19" s="142">
        <f>C19+E19+G19</f>
        <v>1982</v>
      </c>
      <c r="J19" s="143">
        <f>(I19*1000/R3)</f>
        <v>3.8314546575758222</v>
      </c>
      <c r="Q19" s="56"/>
    </row>
    <row r="20" spans="1:18" ht="22.5" x14ac:dyDescent="0.2">
      <c r="A20" s="41" t="s">
        <v>1</v>
      </c>
      <c r="B20" s="104" t="s">
        <v>205</v>
      </c>
      <c r="C20" s="142">
        <v>1208</v>
      </c>
      <c r="D20" s="143">
        <f>(C20*1000/O3)</f>
        <v>4.2715700141442712</v>
      </c>
      <c r="E20" s="142">
        <v>626</v>
      </c>
      <c r="F20" s="143">
        <f>(E20*1000/P3)</f>
        <v>3.6947193842921306</v>
      </c>
      <c r="G20" s="142">
        <v>121</v>
      </c>
      <c r="H20" s="143">
        <f>(G20*1000/Q3)</f>
        <v>1.8596502013340301</v>
      </c>
      <c r="I20" s="142">
        <f>C20+E20+G20</f>
        <v>1955</v>
      </c>
      <c r="J20" s="143">
        <f>(I20*1000/R3)</f>
        <v>3.7792602702122764</v>
      </c>
    </row>
    <row r="21" spans="1:18" ht="22.5" x14ac:dyDescent="0.2">
      <c r="A21" s="41" t="s">
        <v>81</v>
      </c>
      <c r="B21" s="104" t="s">
        <v>208</v>
      </c>
      <c r="C21" s="142">
        <v>660</v>
      </c>
      <c r="D21" s="143">
        <f>(C21*1000/O3)</f>
        <v>2.3338048090523338</v>
      </c>
      <c r="E21" s="142">
        <v>700</v>
      </c>
      <c r="F21" s="143">
        <f>(E21*1000/P3)</f>
        <v>4.1314753498474301</v>
      </c>
      <c r="G21" s="142">
        <v>522</v>
      </c>
      <c r="H21" s="143">
        <f>(G21*1000/Q3)</f>
        <v>8.0226231826145753</v>
      </c>
      <c r="I21" s="142">
        <f>C21+E21+G21</f>
        <v>1882</v>
      </c>
      <c r="J21" s="143">
        <f>(I21*1000/R3)</f>
        <v>3.6381421117849126</v>
      </c>
    </row>
    <row r="22" spans="1:18" ht="22.5" x14ac:dyDescent="0.2">
      <c r="A22" s="41" t="s">
        <v>95</v>
      </c>
      <c r="B22" s="104" t="s">
        <v>215</v>
      </c>
      <c r="C22" s="142">
        <v>930</v>
      </c>
      <c r="D22" s="143">
        <f>(C22*1000/O3)</f>
        <v>3.2885431400282887</v>
      </c>
      <c r="E22" s="142">
        <v>754</v>
      </c>
      <c r="F22" s="143">
        <f>(E22*1000/P3)</f>
        <v>4.4501891625499468</v>
      </c>
      <c r="G22" s="142">
        <v>159</v>
      </c>
      <c r="H22" s="143">
        <f>(G22*1000/Q3)</f>
        <v>2.4436725786124858</v>
      </c>
      <c r="I22" s="142">
        <f>C22+E22+G22</f>
        <v>1843</v>
      </c>
      <c r="J22" s="143">
        <f>(I22*1000/R3)</f>
        <v>3.5627502189264582</v>
      </c>
    </row>
    <row r="23" spans="1:18" ht="22.5" x14ac:dyDescent="0.2">
      <c r="A23" s="41" t="s">
        <v>150</v>
      </c>
      <c r="B23" s="129" t="s">
        <v>239</v>
      </c>
      <c r="C23" s="142">
        <v>436</v>
      </c>
      <c r="D23" s="143">
        <f>(C23*1000/O3)</f>
        <v>1.5417256011315417</v>
      </c>
      <c r="E23" s="142">
        <v>621</v>
      </c>
      <c r="F23" s="143">
        <f>(E23*1000/P3)</f>
        <v>3.6652088460789347</v>
      </c>
      <c r="G23" s="142">
        <v>515</v>
      </c>
      <c r="H23" s="143">
        <f>(G23*1000/Q3)</f>
        <v>7.9150401131159134</v>
      </c>
      <c r="I23" s="142">
        <f>C23+E23+G23</f>
        <v>1572</v>
      </c>
      <c r="J23" s="143">
        <f>(I23*1000/R3)</f>
        <v>3.0388732198330941</v>
      </c>
    </row>
    <row r="24" spans="1:18" ht="22.5" x14ac:dyDescent="0.2">
      <c r="A24" s="41" t="s">
        <v>9</v>
      </c>
      <c r="B24" s="104" t="s">
        <v>213</v>
      </c>
      <c r="C24" s="142">
        <v>786</v>
      </c>
      <c r="D24" s="143">
        <f>(C24*1000/O3)</f>
        <v>2.7793493635077793</v>
      </c>
      <c r="E24" s="142">
        <v>581</v>
      </c>
      <c r="F24" s="143">
        <f>(E24*1000/P3)</f>
        <v>3.4291245403733672</v>
      </c>
      <c r="G24" s="142">
        <v>197</v>
      </c>
      <c r="H24" s="143">
        <f>(G24*1000/Q3)</f>
        <v>3.0276949558909414</v>
      </c>
      <c r="I24" s="142">
        <f>C24+E24+G24</f>
        <v>1564</v>
      </c>
      <c r="J24" s="143">
        <f>(I24*1000/R3)</f>
        <v>3.023408216169821</v>
      </c>
    </row>
    <row r="25" spans="1:18" ht="22.5" x14ac:dyDescent="0.2">
      <c r="A25" s="41" t="s">
        <v>66</v>
      </c>
      <c r="B25" s="129" t="s">
        <v>209</v>
      </c>
      <c r="C25" s="142">
        <v>556</v>
      </c>
      <c r="D25" s="143">
        <f>(C25*1000/O3)</f>
        <v>1.966053748231966</v>
      </c>
      <c r="E25" s="142">
        <v>567</v>
      </c>
      <c r="F25" s="143">
        <f>(E25*1000/P3)</f>
        <v>3.3464950333764185</v>
      </c>
      <c r="G25" s="142">
        <v>274</v>
      </c>
      <c r="H25" s="143">
        <f>(G25*1000/Q3)</f>
        <v>4.2111087203762336</v>
      </c>
      <c r="I25" s="142">
        <f>C25+E25+G25</f>
        <v>1397</v>
      </c>
      <c r="J25" s="143">
        <f>(I25*1000/R3)</f>
        <v>2.7005762646990026</v>
      </c>
    </row>
    <row r="26" spans="1:18" ht="22.5" x14ac:dyDescent="0.2">
      <c r="A26" s="41" t="s">
        <v>7</v>
      </c>
      <c r="B26" s="104" t="s">
        <v>211</v>
      </c>
      <c r="C26" s="142">
        <v>774</v>
      </c>
      <c r="D26" s="143">
        <f>(C26*1000/O3)</f>
        <v>2.7369165487977369</v>
      </c>
      <c r="E26" s="142">
        <v>500</v>
      </c>
      <c r="F26" s="143">
        <f>(E26*1000/P3)</f>
        <v>2.9510538213195932</v>
      </c>
      <c r="G26" s="142">
        <v>58</v>
      </c>
      <c r="H26" s="143">
        <f>(G26*1000/Q3)</f>
        <v>0.89140257584606397</v>
      </c>
      <c r="I26" s="142">
        <f>C26+E26+G26</f>
        <v>1332</v>
      </c>
      <c r="J26" s="143">
        <f>(I26*1000/R3)</f>
        <v>2.5749231099349115</v>
      </c>
    </row>
    <row r="27" spans="1:18" ht="12" thickBot="1" x14ac:dyDescent="0.25">
      <c r="A27" s="146"/>
      <c r="B27" s="147"/>
      <c r="C27" s="148"/>
      <c r="D27" s="149"/>
      <c r="E27" s="148"/>
      <c r="F27" s="149"/>
      <c r="G27" s="148"/>
      <c r="H27" s="149"/>
      <c r="I27" s="148"/>
      <c r="J27" s="149"/>
    </row>
    <row r="28" spans="1:18" x14ac:dyDescent="0.2">
      <c r="A28" s="41"/>
      <c r="B28" s="41"/>
      <c r="C28" s="41"/>
      <c r="D28" s="41"/>
      <c r="E28" s="41"/>
      <c r="F28" s="41"/>
      <c r="G28" s="41"/>
      <c r="H28" s="143"/>
      <c r="I28" s="41"/>
      <c r="J28" s="41"/>
      <c r="M28" s="54"/>
      <c r="N28" s="54"/>
      <c r="O28" s="56"/>
      <c r="P28" s="56"/>
    </row>
    <row r="29" spans="1:18" x14ac:dyDescent="0.2">
      <c r="A29" s="41"/>
      <c r="B29" s="204" t="s">
        <v>68</v>
      </c>
      <c r="C29" s="204"/>
      <c r="D29" s="204"/>
      <c r="E29" s="204"/>
      <c r="F29" s="204"/>
      <c r="G29" s="204"/>
      <c r="H29" s="204"/>
      <c r="I29" s="204"/>
      <c r="J29" s="204"/>
      <c r="M29" s="54"/>
      <c r="N29" s="54"/>
      <c r="O29" s="56"/>
      <c r="P29" s="56"/>
    </row>
    <row r="30" spans="1:18" x14ac:dyDescent="0.2">
      <c r="A30" s="41"/>
      <c r="B30" s="205" t="s">
        <v>69</v>
      </c>
      <c r="C30" s="205"/>
      <c r="D30" s="205"/>
      <c r="E30" s="205"/>
      <c r="F30" s="205"/>
      <c r="G30" s="205"/>
      <c r="H30" s="205"/>
      <c r="I30" s="205"/>
      <c r="J30" s="205"/>
      <c r="M30" s="54"/>
      <c r="N30" s="54"/>
      <c r="O30" s="56"/>
      <c r="P30" s="56"/>
    </row>
    <row r="31" spans="1:18" x14ac:dyDescent="0.2">
      <c r="A31" s="41"/>
      <c r="B31" s="151" t="s">
        <v>149</v>
      </c>
      <c r="C31" s="31"/>
      <c r="D31" s="31"/>
      <c r="E31" s="31"/>
      <c r="F31" s="31"/>
      <c r="G31" s="31"/>
      <c r="H31" s="31"/>
      <c r="I31" s="41"/>
      <c r="J31" s="41"/>
      <c r="M31" s="54"/>
      <c r="N31" s="54"/>
      <c r="O31" s="56"/>
      <c r="P31" s="56"/>
    </row>
    <row r="32" spans="1:18" x14ac:dyDescent="0.2">
      <c r="A32" s="41"/>
      <c r="B32" s="31"/>
      <c r="C32" s="31"/>
      <c r="D32" s="31"/>
      <c r="E32" s="31"/>
      <c r="F32" s="31"/>
      <c r="G32" s="31"/>
      <c r="H32" s="31"/>
      <c r="I32" s="41"/>
      <c r="J32" s="41"/>
    </row>
    <row r="33" spans="1:10" x14ac:dyDescent="0.2">
      <c r="A33" s="41"/>
      <c r="B33" s="31"/>
      <c r="C33" s="31"/>
      <c r="D33" s="31"/>
      <c r="E33" s="31"/>
      <c r="F33" s="31"/>
      <c r="G33" s="31"/>
      <c r="H33" s="31"/>
      <c r="I33" s="41"/>
      <c r="J33" s="41"/>
    </row>
  </sheetData>
  <sortState ref="L33:O35">
    <sortCondition ref="M33:M35"/>
  </sortState>
  <mergeCells count="5">
    <mergeCell ref="B1:J2"/>
    <mergeCell ref="A3:J3"/>
    <mergeCell ref="N1:R1"/>
    <mergeCell ref="B29:J29"/>
    <mergeCell ref="B30:J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6"/>
  <sheetViews>
    <sheetView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12.42578125" style="27" bestFit="1" customWidth="1"/>
    <col min="2" max="2" width="65.7109375" style="27" customWidth="1"/>
    <col min="3" max="3" width="13.85546875" style="172" customWidth="1"/>
    <col min="4" max="4" width="15.7109375" style="28" customWidth="1"/>
    <col min="5" max="5" width="20.7109375" style="173" customWidth="1"/>
    <col min="6" max="6" width="15.7109375" style="28" customWidth="1"/>
    <col min="7" max="7" width="20.7109375" style="173" customWidth="1"/>
    <col min="8" max="8" width="15.7109375" style="28" customWidth="1"/>
    <col min="9" max="9" width="20.7109375" style="173" customWidth="1"/>
    <col min="10" max="10" width="15.7109375" style="28" customWidth="1"/>
    <col min="11" max="11" width="20.7109375" style="27" customWidth="1"/>
    <col min="12" max="12" width="9.140625" style="27"/>
    <col min="13" max="13" width="9.28515625" style="27" bestFit="1" customWidth="1"/>
    <col min="14" max="14" width="10.5703125" style="27" bestFit="1" customWidth="1"/>
    <col min="15" max="19" width="10.7109375" style="27" hidden="1" customWidth="1"/>
    <col min="20" max="16384" width="9.140625" style="27"/>
  </cols>
  <sheetData>
    <row r="1" spans="1:23" s="29" customFormat="1" ht="24" x14ac:dyDescent="0.2">
      <c r="A1" s="152" t="s">
        <v>226</v>
      </c>
      <c r="B1" s="209" t="s">
        <v>227</v>
      </c>
      <c r="C1" s="209"/>
      <c r="D1" s="209"/>
      <c r="E1" s="209"/>
      <c r="F1" s="209"/>
      <c r="G1" s="209"/>
      <c r="H1" s="209"/>
      <c r="I1" s="209"/>
      <c r="J1" s="209"/>
      <c r="K1" s="209"/>
    </row>
    <row r="2" spans="1:23" s="29" customFormat="1" ht="12" x14ac:dyDescent="0.2">
      <c r="A2" s="39"/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23" s="22" customFormat="1" ht="11.25" x14ac:dyDescent="0.2">
      <c r="A3" s="210" t="s">
        <v>64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</row>
    <row r="4" spans="1:23" s="22" customFormat="1" ht="11.25" x14ac:dyDescent="0.2">
      <c r="A4" s="62" t="s">
        <v>165</v>
      </c>
      <c r="B4" s="62" t="s">
        <v>166</v>
      </c>
      <c r="C4" s="62"/>
      <c r="D4" s="63" t="s">
        <v>21</v>
      </c>
      <c r="E4" s="63" t="s">
        <v>167</v>
      </c>
      <c r="F4" s="63" t="s">
        <v>22</v>
      </c>
      <c r="G4" s="63" t="s">
        <v>167</v>
      </c>
      <c r="H4" s="63" t="s">
        <v>23</v>
      </c>
      <c r="I4" s="63" t="s">
        <v>167</v>
      </c>
      <c r="J4" s="63" t="s">
        <v>24</v>
      </c>
      <c r="K4" s="63" t="s">
        <v>167</v>
      </c>
      <c r="T4" s="118"/>
      <c r="U4" s="118"/>
      <c r="V4" s="118"/>
      <c r="W4" s="118"/>
    </row>
    <row r="5" spans="1:23" s="118" customFormat="1" ht="11.25" x14ac:dyDescent="0.2">
      <c r="A5" s="225" t="s">
        <v>25</v>
      </c>
      <c r="B5" s="120" t="s">
        <v>26</v>
      </c>
      <c r="C5" s="65"/>
      <c r="D5" s="66" t="s">
        <v>200</v>
      </c>
      <c r="E5" s="67" t="s">
        <v>172</v>
      </c>
      <c r="F5" s="66" t="s">
        <v>169</v>
      </c>
      <c r="G5" s="67" t="s">
        <v>172</v>
      </c>
      <c r="H5" s="66" t="s">
        <v>170</v>
      </c>
      <c r="I5" s="67" t="s">
        <v>172</v>
      </c>
      <c r="J5" s="66" t="s">
        <v>171</v>
      </c>
      <c r="K5" s="68" t="s">
        <v>172</v>
      </c>
      <c r="T5" s="22"/>
      <c r="U5" s="153"/>
      <c r="V5" s="153"/>
    </row>
    <row r="6" spans="1:23" s="22" customFormat="1" ht="11.25" x14ac:dyDescent="0.2">
      <c r="A6" s="180" t="s">
        <v>39</v>
      </c>
      <c r="B6" s="177" t="s">
        <v>176</v>
      </c>
      <c r="C6" s="70" t="s">
        <v>173</v>
      </c>
      <c r="D6" s="56">
        <v>1279</v>
      </c>
      <c r="E6" s="156">
        <f>D6*1000/P9</f>
        <v>5.4612142768694731</v>
      </c>
      <c r="F6" s="56">
        <v>724</v>
      </c>
      <c r="G6" s="156">
        <f>F6*1000/Q9</f>
        <v>6.6618818896188738</v>
      </c>
      <c r="H6" s="56">
        <v>152</v>
      </c>
      <c r="I6" s="156">
        <f>H6*1000/R9</f>
        <v>5.2726515887331757</v>
      </c>
      <c r="J6" s="56">
        <f t="shared" ref="J6:J14" si="0">D6+F6+H6</f>
        <v>2155</v>
      </c>
      <c r="K6" s="144">
        <f>J6*1000/S9</f>
        <v>5.7976395132673133</v>
      </c>
      <c r="L6" s="56"/>
      <c r="O6" s="206" t="s">
        <v>149</v>
      </c>
      <c r="P6" s="207"/>
      <c r="Q6" s="207"/>
      <c r="R6" s="207"/>
      <c r="S6" s="208"/>
      <c r="U6" s="56"/>
      <c r="V6" s="56"/>
    </row>
    <row r="7" spans="1:23" s="22" customFormat="1" ht="11.25" x14ac:dyDescent="0.2">
      <c r="A7" s="180"/>
      <c r="B7" s="179"/>
      <c r="C7" s="70" t="s">
        <v>174</v>
      </c>
      <c r="D7" s="56">
        <v>1272</v>
      </c>
      <c r="E7" s="156">
        <f>D7*1000/P10</f>
        <v>4.4978783592644982</v>
      </c>
      <c r="F7" s="56">
        <v>850</v>
      </c>
      <c r="G7" s="156">
        <f>F7*1000/Q10</f>
        <v>5.0167914962433082</v>
      </c>
      <c r="H7" s="56">
        <v>307</v>
      </c>
      <c r="I7" s="156">
        <f>H7*1000/R10</f>
        <v>4.7182860480127866</v>
      </c>
      <c r="J7" s="56">
        <f t="shared" si="0"/>
        <v>2429</v>
      </c>
      <c r="K7" s="144">
        <f>J7*1000/S10</f>
        <v>4.6955617372611869</v>
      </c>
      <c r="L7" s="56"/>
      <c r="O7" s="145"/>
      <c r="P7" s="145" t="s">
        <v>16</v>
      </c>
      <c r="Q7" s="145" t="s">
        <v>17</v>
      </c>
      <c r="R7" s="145" t="s">
        <v>18</v>
      </c>
      <c r="S7" s="145" t="s">
        <v>19</v>
      </c>
      <c r="U7" s="56"/>
      <c r="V7" s="56"/>
    </row>
    <row r="8" spans="1:23" s="22" customFormat="1" ht="11.25" x14ac:dyDescent="0.2">
      <c r="A8" s="180"/>
      <c r="B8" s="179"/>
      <c r="C8" s="70" t="s">
        <v>175</v>
      </c>
      <c r="D8" s="56">
        <v>2551</v>
      </c>
      <c r="E8" s="156">
        <f>D8*1000/P11</f>
        <v>4.9342646088855444</v>
      </c>
      <c r="F8" s="56">
        <v>1574</v>
      </c>
      <c r="G8" s="156">
        <f>F8*1000/Q11</f>
        <v>5.6596514316329207</v>
      </c>
      <c r="H8" s="56">
        <v>459</v>
      </c>
      <c r="I8" s="156">
        <f>H8*1000/R11</f>
        <v>4.8884912773979172</v>
      </c>
      <c r="J8" s="56">
        <f t="shared" si="0"/>
        <v>4584</v>
      </c>
      <c r="K8" s="144">
        <f>J8*1000/S11</f>
        <v>5.156355455568054</v>
      </c>
      <c r="L8" s="56"/>
      <c r="O8" s="145"/>
      <c r="P8" s="55"/>
      <c r="Q8" s="55"/>
      <c r="R8" s="119"/>
      <c r="S8" s="119"/>
      <c r="U8" s="56"/>
      <c r="V8" s="56"/>
    </row>
    <row r="9" spans="1:23" s="22" customFormat="1" ht="11.25" x14ac:dyDescent="0.2">
      <c r="A9" s="180" t="s">
        <v>41</v>
      </c>
      <c r="B9" s="177" t="s">
        <v>177</v>
      </c>
      <c r="C9" s="70" t="s">
        <v>173</v>
      </c>
      <c r="D9" s="56">
        <v>60293</v>
      </c>
      <c r="E9" s="156">
        <f>D9*1000/P9</f>
        <v>257.44565472657632</v>
      </c>
      <c r="F9" s="56">
        <v>30675</v>
      </c>
      <c r="G9" s="156">
        <f>F9*1000/Q9</f>
        <v>282.25583834814773</v>
      </c>
      <c r="H9" s="56">
        <v>4468</v>
      </c>
      <c r="I9" s="156">
        <f>H9*1000/R9</f>
        <v>154.98820591091993</v>
      </c>
      <c r="J9" s="56">
        <f t="shared" si="0"/>
        <v>95436</v>
      </c>
      <c r="K9" s="144">
        <f>J9*1000/S9</f>
        <v>256.75337567896952</v>
      </c>
      <c r="L9" s="56"/>
      <c r="O9" s="145" t="s">
        <v>70</v>
      </c>
      <c r="P9" s="119">
        <v>234197</v>
      </c>
      <c r="Q9" s="119">
        <v>108678</v>
      </c>
      <c r="R9" s="119">
        <v>28828</v>
      </c>
      <c r="S9" s="119">
        <v>371703</v>
      </c>
      <c r="U9" s="56"/>
      <c r="V9" s="56"/>
    </row>
    <row r="10" spans="1:23" s="22" customFormat="1" ht="11.25" x14ac:dyDescent="0.2">
      <c r="A10" s="180"/>
      <c r="B10" s="179"/>
      <c r="C10" s="70" t="s">
        <v>174</v>
      </c>
      <c r="D10" s="56">
        <v>53779</v>
      </c>
      <c r="E10" s="156">
        <f>D10*1000/P10</f>
        <v>190.16619519094766</v>
      </c>
      <c r="F10" s="56">
        <v>27771</v>
      </c>
      <c r="G10" s="156">
        <f>F10*1000/Q10</f>
        <v>163.90743134373284</v>
      </c>
      <c r="H10" s="56">
        <v>3725</v>
      </c>
      <c r="I10" s="156">
        <f>H10*1000/R10</f>
        <v>57.249561983217042</v>
      </c>
      <c r="J10" s="56">
        <f t="shared" si="0"/>
        <v>85275</v>
      </c>
      <c r="K10" s="144">
        <f>J10*1000/S10</f>
        <v>164.84727342319789</v>
      </c>
      <c r="L10" s="56"/>
      <c r="O10" s="145" t="s">
        <v>71</v>
      </c>
      <c r="P10" s="119">
        <v>282800</v>
      </c>
      <c r="Q10" s="119">
        <v>169431</v>
      </c>
      <c r="R10" s="119">
        <v>65066</v>
      </c>
      <c r="S10" s="119">
        <v>517297</v>
      </c>
      <c r="U10" s="56"/>
      <c r="V10" s="56"/>
    </row>
    <row r="11" spans="1:23" s="22" customFormat="1" ht="11.25" x14ac:dyDescent="0.2">
      <c r="A11" s="180"/>
      <c r="B11" s="179"/>
      <c r="C11" s="70" t="s">
        <v>175</v>
      </c>
      <c r="D11" s="56">
        <v>114072</v>
      </c>
      <c r="E11" s="156">
        <f>D11*1000/P11</f>
        <v>220.64344667377179</v>
      </c>
      <c r="F11" s="56">
        <v>58446</v>
      </c>
      <c r="G11" s="156">
        <f>F11*1000/Q11</f>
        <v>210.15501116468724</v>
      </c>
      <c r="H11" s="56">
        <v>8193</v>
      </c>
      <c r="I11" s="156">
        <f>H11*1000/R11</f>
        <v>87.257971755383736</v>
      </c>
      <c r="J11" s="56">
        <f t="shared" si="0"/>
        <v>180711</v>
      </c>
      <c r="K11" s="144">
        <f>J11*1000/S11</f>
        <v>203.27446569178852</v>
      </c>
      <c r="L11" s="56"/>
      <c r="O11" s="145" t="s">
        <v>72</v>
      </c>
      <c r="P11" s="119">
        <v>516997</v>
      </c>
      <c r="Q11" s="119">
        <v>278109</v>
      </c>
      <c r="R11" s="119">
        <v>93894</v>
      </c>
      <c r="S11" s="119">
        <v>889000</v>
      </c>
      <c r="U11" s="56"/>
      <c r="V11" s="56"/>
    </row>
    <row r="12" spans="1:23" s="22" customFormat="1" ht="11.25" x14ac:dyDescent="0.2">
      <c r="A12" s="180" t="s">
        <v>42</v>
      </c>
      <c r="B12" s="177" t="s">
        <v>178</v>
      </c>
      <c r="C12" s="70" t="s">
        <v>173</v>
      </c>
      <c r="D12" s="56">
        <v>4451</v>
      </c>
      <c r="E12" s="156">
        <f>D12*1000/P9</f>
        <v>19.005367276267418</v>
      </c>
      <c r="F12" s="56">
        <v>4175</v>
      </c>
      <c r="G12" s="156">
        <f>F12*1000/Q9</f>
        <v>38.416238797180661</v>
      </c>
      <c r="H12" s="56">
        <v>1222</v>
      </c>
      <c r="I12" s="156">
        <f>H12*1000/R9</f>
        <v>42.38934369363119</v>
      </c>
      <c r="J12" s="56">
        <f t="shared" si="0"/>
        <v>9848</v>
      </c>
      <c r="K12" s="144">
        <f>J12*1000/S9</f>
        <v>26.494270963645707</v>
      </c>
      <c r="L12" s="56"/>
      <c r="M12" s="56"/>
      <c r="N12" s="56"/>
    </row>
    <row r="13" spans="1:23" s="22" customFormat="1" ht="11.25" x14ac:dyDescent="0.2">
      <c r="A13" s="180"/>
      <c r="B13" s="177"/>
      <c r="C13" s="70" t="s">
        <v>174</v>
      </c>
      <c r="D13" s="56">
        <v>5003</v>
      </c>
      <c r="E13" s="156">
        <f>D13*1000/P10</f>
        <v>17.690947666195189</v>
      </c>
      <c r="F13" s="56">
        <v>4939</v>
      </c>
      <c r="G13" s="156">
        <f>F13*1000/Q10</f>
        <v>29.150509646994941</v>
      </c>
      <c r="H13" s="56">
        <v>1873</v>
      </c>
      <c r="I13" s="156">
        <f>H13*1000/R10</f>
        <v>28.786155595856513</v>
      </c>
      <c r="J13" s="56">
        <f t="shared" si="0"/>
        <v>11815</v>
      </c>
      <c r="K13" s="144">
        <f>J13*1000/S10</f>
        <v>22.839877285195932</v>
      </c>
      <c r="L13" s="56"/>
      <c r="M13" s="56"/>
    </row>
    <row r="14" spans="1:23" s="22" customFormat="1" ht="11.25" x14ac:dyDescent="0.2">
      <c r="A14" s="180"/>
      <c r="B14" s="177"/>
      <c r="C14" s="70" t="s">
        <v>175</v>
      </c>
      <c r="D14" s="56">
        <v>9454</v>
      </c>
      <c r="E14" s="156">
        <f>D14*1000/P11</f>
        <v>18.286373035046626</v>
      </c>
      <c r="F14" s="56">
        <v>9114</v>
      </c>
      <c r="G14" s="156">
        <f>F14*1000/Q11</f>
        <v>32.771323473889737</v>
      </c>
      <c r="H14" s="56">
        <v>3095</v>
      </c>
      <c r="I14" s="156">
        <f>H14*1000/R11</f>
        <v>32.96270262210578</v>
      </c>
      <c r="J14" s="56">
        <f t="shared" si="0"/>
        <v>21663</v>
      </c>
      <c r="K14" s="144">
        <f>J14*1000/S11</f>
        <v>24.36782902137233</v>
      </c>
      <c r="L14" s="56"/>
      <c r="M14" s="56"/>
    </row>
    <row r="15" spans="1:23" s="22" customFormat="1" ht="11.25" x14ac:dyDescent="0.2">
      <c r="A15" s="180" t="s">
        <v>44</v>
      </c>
      <c r="B15" s="177" t="s">
        <v>179</v>
      </c>
      <c r="C15" s="70" t="s">
        <v>173</v>
      </c>
      <c r="D15" s="56">
        <v>10945</v>
      </c>
      <c r="E15" s="156">
        <f>D15*1000/P9</f>
        <v>46.734159703155889</v>
      </c>
      <c r="F15" s="56">
        <v>3628</v>
      </c>
      <c r="G15" s="156">
        <f>F15*1000/Q9</f>
        <v>33.383021402675794</v>
      </c>
      <c r="H15" s="56">
        <v>409</v>
      </c>
      <c r="I15" s="156">
        <f>H15*1000/R9</f>
        <v>14.187595393367559</v>
      </c>
      <c r="J15" s="56">
        <f t="shared" ref="J15:J53" si="1">D15+F15+H15</f>
        <v>14982</v>
      </c>
      <c r="K15" s="144">
        <f>J15*1000/S9</f>
        <v>40.306373637016648</v>
      </c>
      <c r="L15" s="56"/>
      <c r="M15" s="56"/>
    </row>
    <row r="16" spans="1:23" s="22" customFormat="1" ht="11.25" x14ac:dyDescent="0.2">
      <c r="A16" s="180"/>
      <c r="B16" s="177"/>
      <c r="C16" s="70" t="s">
        <v>174</v>
      </c>
      <c r="D16" s="56">
        <v>11830</v>
      </c>
      <c r="E16" s="156">
        <f>D16*1000/P10</f>
        <v>41.831683168316829</v>
      </c>
      <c r="F16" s="56">
        <v>5577</v>
      </c>
      <c r="G16" s="156">
        <f>F16*1000/Q10</f>
        <v>32.91605432299874</v>
      </c>
      <c r="H16" s="56">
        <v>696</v>
      </c>
      <c r="I16" s="156">
        <f>H16*1000/R10</f>
        <v>10.696830910152768</v>
      </c>
      <c r="J16" s="56">
        <f t="shared" si="1"/>
        <v>18103</v>
      </c>
      <c r="K16" s="144">
        <f>J16*1000/S10</f>
        <v>34.99537016452831</v>
      </c>
      <c r="L16" s="56"/>
      <c r="M16" s="56"/>
    </row>
    <row r="17" spans="1:19" s="22" customFormat="1" ht="11.25" x14ac:dyDescent="0.2">
      <c r="A17" s="180"/>
      <c r="B17" s="177"/>
      <c r="C17" s="70" t="s">
        <v>175</v>
      </c>
      <c r="D17" s="56">
        <v>22775</v>
      </c>
      <c r="E17" s="156">
        <f>D17*1000/P11</f>
        <v>44.05247999504833</v>
      </c>
      <c r="F17" s="56">
        <v>9205</v>
      </c>
      <c r="G17" s="156">
        <f>F17*1000/Q11</f>
        <v>33.098533308882487</v>
      </c>
      <c r="H17" s="56">
        <v>1105</v>
      </c>
      <c r="I17" s="156">
        <f>H17*1000/R11</f>
        <v>11.768590112254245</v>
      </c>
      <c r="J17" s="56">
        <f t="shared" si="1"/>
        <v>33085</v>
      </c>
      <c r="K17" s="144">
        <f>J17*1000/S11</f>
        <v>37.215973003374579</v>
      </c>
      <c r="L17" s="56"/>
      <c r="M17" s="56"/>
    </row>
    <row r="18" spans="1:19" s="22" customFormat="1" ht="11.25" x14ac:dyDescent="0.2">
      <c r="A18" s="180" t="s">
        <v>45</v>
      </c>
      <c r="B18" s="177" t="s">
        <v>180</v>
      </c>
      <c r="C18" s="70" t="s">
        <v>173</v>
      </c>
      <c r="D18" s="56">
        <v>4180</v>
      </c>
      <c r="E18" s="156">
        <f>D18*1000/P9</f>
        <v>17.848221796180137</v>
      </c>
      <c r="F18" s="56">
        <v>535</v>
      </c>
      <c r="G18" s="156">
        <f>F18*1000/Q9</f>
        <v>4.9227994626327316</v>
      </c>
      <c r="H18" s="56">
        <v>92</v>
      </c>
      <c r="I18" s="156">
        <f>H18*1000/R9</f>
        <v>3.1913417510753432</v>
      </c>
      <c r="J18" s="56">
        <f t="shared" si="1"/>
        <v>4807</v>
      </c>
      <c r="K18" s="144">
        <f>J18*1000/S9</f>
        <v>12.932368046531774</v>
      </c>
      <c r="L18" s="56"/>
      <c r="M18" s="56"/>
    </row>
    <row r="19" spans="1:19" s="22" customFormat="1" ht="11.25" x14ac:dyDescent="0.2">
      <c r="A19" s="180"/>
      <c r="B19" s="177"/>
      <c r="C19" s="70" t="s">
        <v>174</v>
      </c>
      <c r="D19" s="56">
        <v>2921</v>
      </c>
      <c r="E19" s="156">
        <f>D19*1000/P10</f>
        <v>10.328854314002829</v>
      </c>
      <c r="F19" s="56">
        <v>849</v>
      </c>
      <c r="G19" s="156">
        <f>F19*1000/Q10</f>
        <v>5.0108893886006696</v>
      </c>
      <c r="H19" s="56">
        <v>149</v>
      </c>
      <c r="I19" s="156">
        <f>H19*1000/R10</f>
        <v>2.2899824793286818</v>
      </c>
      <c r="J19" s="56">
        <f t="shared" si="1"/>
        <v>3919</v>
      </c>
      <c r="K19" s="144">
        <f>J19*1000/S10</f>
        <v>7.575918669545735</v>
      </c>
      <c r="L19" s="56"/>
      <c r="M19" s="56"/>
    </row>
    <row r="20" spans="1:19" s="22" customFormat="1" ht="11.25" x14ac:dyDescent="0.2">
      <c r="A20" s="180"/>
      <c r="B20" s="177"/>
      <c r="C20" s="70" t="s">
        <v>175</v>
      </c>
      <c r="D20" s="56">
        <v>7101</v>
      </c>
      <c r="E20" s="156">
        <f>D20*1000/P11</f>
        <v>13.735089371891906</v>
      </c>
      <c r="F20" s="56">
        <v>1384</v>
      </c>
      <c r="G20" s="156">
        <f>F20*1000/Q11</f>
        <v>4.9764660618678285</v>
      </c>
      <c r="H20" s="56">
        <v>241</v>
      </c>
      <c r="I20" s="156">
        <f>H20*1000/R11</f>
        <v>2.5667241783287538</v>
      </c>
      <c r="J20" s="56">
        <f t="shared" si="1"/>
        <v>8726</v>
      </c>
      <c r="K20" s="144">
        <f>J20*1000/S11</f>
        <v>9.8155230596175471</v>
      </c>
      <c r="L20" s="56"/>
      <c r="M20" s="153"/>
    </row>
    <row r="21" spans="1:19" s="22" customFormat="1" ht="11.25" x14ac:dyDescent="0.2">
      <c r="A21" s="180" t="s">
        <v>46</v>
      </c>
      <c r="B21" s="177" t="s">
        <v>181</v>
      </c>
      <c r="C21" s="70" t="s">
        <v>173</v>
      </c>
      <c r="D21" s="56">
        <v>2326</v>
      </c>
      <c r="E21" s="156">
        <f>D21*1000/P9</f>
        <v>9.9318095449557422</v>
      </c>
      <c r="F21" s="56">
        <v>1051</v>
      </c>
      <c r="G21" s="156">
        <f>F21*1000/Q9</f>
        <v>9.670770533134581</v>
      </c>
      <c r="H21" s="56">
        <v>202</v>
      </c>
      <c r="I21" s="156">
        <f>H21*1000/R9</f>
        <v>7.007076453448037</v>
      </c>
      <c r="J21" s="56">
        <f t="shared" si="1"/>
        <v>3579</v>
      </c>
      <c r="K21" s="144">
        <f>J21*1000/S9</f>
        <v>9.6286551359553183</v>
      </c>
      <c r="L21" s="56"/>
      <c r="M21" s="153"/>
    </row>
    <row r="22" spans="1:19" s="22" customFormat="1" ht="11.25" x14ac:dyDescent="0.2">
      <c r="A22" s="180"/>
      <c r="B22" s="179"/>
      <c r="C22" s="70" t="s">
        <v>174</v>
      </c>
      <c r="D22" s="56">
        <v>3259</v>
      </c>
      <c r="E22" s="156">
        <f>D22*1000/P10</f>
        <v>11.524045261669023</v>
      </c>
      <c r="F22" s="56">
        <v>1766</v>
      </c>
      <c r="G22" s="156">
        <f>F22*1000/Q10</f>
        <v>10.423122096900803</v>
      </c>
      <c r="H22" s="56">
        <v>224</v>
      </c>
      <c r="I22" s="156">
        <f>H22*1000/R10</f>
        <v>3.4426582239572125</v>
      </c>
      <c r="J22" s="56">
        <f t="shared" si="1"/>
        <v>5249</v>
      </c>
      <c r="K22" s="144">
        <f>J22*1000/S10</f>
        <v>10.146975528564829</v>
      </c>
      <c r="L22" s="56"/>
      <c r="M22" s="153"/>
    </row>
    <row r="23" spans="1:19" s="22" customFormat="1" ht="11.25" x14ac:dyDescent="0.2">
      <c r="A23" s="180"/>
      <c r="B23" s="179"/>
      <c r="C23" s="70" t="s">
        <v>175</v>
      </c>
      <c r="D23" s="56">
        <v>5585</v>
      </c>
      <c r="E23" s="156">
        <f>D23*1000/P11</f>
        <v>10.802770615690227</v>
      </c>
      <c r="F23" s="56">
        <v>2817</v>
      </c>
      <c r="G23" s="156">
        <f>F23*1000/Q11</f>
        <v>10.129122034885603</v>
      </c>
      <c r="H23" s="56">
        <v>426</v>
      </c>
      <c r="I23" s="156">
        <f>H23*1000/R11</f>
        <v>4.5370311201993738</v>
      </c>
      <c r="J23" s="56">
        <f>D23+F23+H23</f>
        <v>8828</v>
      </c>
      <c r="K23" s="144">
        <f>J23*1000/S11</f>
        <v>9.9302587176602923</v>
      </c>
      <c r="L23" s="56"/>
    </row>
    <row r="24" spans="1:19" s="22" customFormat="1" ht="11.25" x14ac:dyDescent="0.2">
      <c r="A24" s="180" t="s">
        <v>47</v>
      </c>
      <c r="B24" s="177" t="s">
        <v>182</v>
      </c>
      <c r="C24" s="70" t="s">
        <v>173</v>
      </c>
      <c r="D24" s="56">
        <v>10399</v>
      </c>
      <c r="E24" s="156">
        <f>D24*1000/P9</f>
        <v>44.402789104898865</v>
      </c>
      <c r="F24" s="56">
        <v>8077</v>
      </c>
      <c r="G24" s="156">
        <f>F24*1000/Q9</f>
        <v>74.320469644270233</v>
      </c>
      <c r="H24" s="56">
        <v>1836</v>
      </c>
      <c r="I24" s="156">
        <f>H24*1000/R9</f>
        <v>63.688081032329677</v>
      </c>
      <c r="J24" s="56">
        <f t="shared" si="1"/>
        <v>20312</v>
      </c>
      <c r="K24" s="144">
        <f>J24*1000/S9</f>
        <v>54.645779022499148</v>
      </c>
      <c r="L24" s="56"/>
    </row>
    <row r="25" spans="1:19" s="22" customFormat="1" ht="11.25" x14ac:dyDescent="0.2">
      <c r="A25" s="180"/>
      <c r="B25" s="177"/>
      <c r="C25" s="70" t="s">
        <v>174</v>
      </c>
      <c r="D25" s="56">
        <v>13197</v>
      </c>
      <c r="E25" s="156">
        <f>D25*1000/P10</f>
        <v>46.665487977369168</v>
      </c>
      <c r="F25" s="56">
        <v>13247</v>
      </c>
      <c r="G25" s="156">
        <f>F25*1000/Q10</f>
        <v>78.1852199420413</v>
      </c>
      <c r="H25" s="56">
        <v>2638</v>
      </c>
      <c r="I25" s="156">
        <f>H25*1000/R10</f>
        <v>40.543448191067533</v>
      </c>
      <c r="J25" s="56">
        <f t="shared" si="1"/>
        <v>29082</v>
      </c>
      <c r="K25" s="144">
        <f>J25*1000/S10</f>
        <v>56.219154566912238</v>
      </c>
      <c r="L25" s="56"/>
    </row>
    <row r="26" spans="1:19" s="22" customFormat="1" ht="11.25" x14ac:dyDescent="0.2">
      <c r="A26" s="180"/>
      <c r="B26" s="177"/>
      <c r="C26" s="70" t="s">
        <v>175</v>
      </c>
      <c r="D26" s="56">
        <v>23596</v>
      </c>
      <c r="E26" s="156">
        <f>D26*1000/P11</f>
        <v>45.64049694679079</v>
      </c>
      <c r="F26" s="56">
        <v>21324</v>
      </c>
      <c r="G26" s="156">
        <f>F26*1000/Q11</f>
        <v>76.674972762478021</v>
      </c>
      <c r="H26" s="56">
        <v>4474</v>
      </c>
      <c r="I26" s="156">
        <f>H26*1000/R11</f>
        <v>47.649477069887318</v>
      </c>
      <c r="J26" s="56">
        <f t="shared" si="1"/>
        <v>49394</v>
      </c>
      <c r="K26" s="144">
        <f>J26*1000/S11</f>
        <v>55.561304836895388</v>
      </c>
      <c r="L26" s="56"/>
    </row>
    <row r="27" spans="1:19" s="22" customFormat="1" ht="11.25" x14ac:dyDescent="0.2">
      <c r="A27" s="180" t="s">
        <v>48</v>
      </c>
      <c r="B27" s="177" t="s">
        <v>183</v>
      </c>
      <c r="C27" s="70" t="s">
        <v>173</v>
      </c>
      <c r="D27" s="56">
        <v>295</v>
      </c>
      <c r="E27" s="156">
        <f>D27*1000/P9</f>
        <v>1.2596233085820912</v>
      </c>
      <c r="F27" s="56">
        <v>154</v>
      </c>
      <c r="G27" s="156">
        <f>F27*1000/Q9</f>
        <v>1.4170301256924125</v>
      </c>
      <c r="H27" s="56">
        <v>20</v>
      </c>
      <c r="I27" s="156">
        <f>H27*1000/R9</f>
        <v>0.69376994588594421</v>
      </c>
      <c r="J27" s="56">
        <f t="shared" si="1"/>
        <v>469</v>
      </c>
      <c r="K27" s="144">
        <f>J27*1000/S9</f>
        <v>1.2617600611240696</v>
      </c>
      <c r="L27" s="56"/>
    </row>
    <row r="28" spans="1:19" s="22" customFormat="1" ht="11.25" x14ac:dyDescent="0.2">
      <c r="A28" s="180"/>
      <c r="B28" s="177"/>
      <c r="C28" s="70" t="s">
        <v>174</v>
      </c>
      <c r="D28" s="56">
        <v>408</v>
      </c>
      <c r="E28" s="156">
        <f>D28*1000/P10</f>
        <v>1.4427157001414428</v>
      </c>
      <c r="F28" s="56">
        <v>200</v>
      </c>
      <c r="G28" s="156">
        <f>F28*1000/Q10</f>
        <v>1.1804215285278372</v>
      </c>
      <c r="H28" s="56">
        <v>33</v>
      </c>
      <c r="I28" s="156">
        <f>H28*1000/R10</f>
        <v>0.50717732763655365</v>
      </c>
      <c r="J28" s="56">
        <f t="shared" si="1"/>
        <v>641</v>
      </c>
      <c r="K28" s="144">
        <f>J28*1000/S10</f>
        <v>1.2391334185197285</v>
      </c>
      <c r="L28" s="56"/>
    </row>
    <row r="29" spans="1:19" s="22" customFormat="1" ht="11.25" x14ac:dyDescent="0.2">
      <c r="A29" s="180"/>
      <c r="B29" s="177"/>
      <c r="C29" s="70" t="s">
        <v>175</v>
      </c>
      <c r="D29" s="56">
        <v>703</v>
      </c>
      <c r="E29" s="156">
        <f>D29*1000/P11</f>
        <v>1.3597757820644993</v>
      </c>
      <c r="F29" s="56">
        <v>354</v>
      </c>
      <c r="G29" s="156">
        <f>F29*1000/Q11</f>
        <v>1.27288221524654</v>
      </c>
      <c r="H29" s="56">
        <v>53</v>
      </c>
      <c r="I29" s="156">
        <f>H29*1000/R11</f>
        <v>0.5644663130764479</v>
      </c>
      <c r="J29" s="56">
        <f t="shared" si="1"/>
        <v>1110</v>
      </c>
      <c r="K29" s="144">
        <f>J29*1000/S11</f>
        <v>1.2485939257592802</v>
      </c>
      <c r="L29" s="56"/>
    </row>
    <row r="30" spans="1:19" s="22" customFormat="1" ht="11.25" x14ac:dyDescent="0.2">
      <c r="A30" s="180" t="s">
        <v>49</v>
      </c>
      <c r="B30" s="177" t="s">
        <v>184</v>
      </c>
      <c r="C30" s="70" t="s">
        <v>173</v>
      </c>
      <c r="D30" s="56">
        <v>10494</v>
      </c>
      <c r="E30" s="156">
        <f>D30*1000/P9</f>
        <v>44.808430509357507</v>
      </c>
      <c r="F30" s="56">
        <v>5359</v>
      </c>
      <c r="G30" s="156">
        <f>F30*1000/Q9</f>
        <v>49.310808075231421</v>
      </c>
      <c r="H30" s="22">
        <v>856</v>
      </c>
      <c r="I30" s="156">
        <f>H30*1000/R9</f>
        <v>29.693353683918414</v>
      </c>
      <c r="J30" s="56">
        <f t="shared" si="1"/>
        <v>16709</v>
      </c>
      <c r="K30" s="144">
        <f>J30*1000/S9</f>
        <v>44.952556207509758</v>
      </c>
      <c r="L30" s="56"/>
    </row>
    <row r="31" spans="1:19" s="22" customFormat="1" ht="11.25" x14ac:dyDescent="0.2">
      <c r="A31" s="180"/>
      <c r="B31" s="177"/>
      <c r="C31" s="70" t="s">
        <v>174</v>
      </c>
      <c r="D31" s="56">
        <v>8078</v>
      </c>
      <c r="E31" s="156">
        <f>D31*1000/P10</f>
        <v>28.564356435643564</v>
      </c>
      <c r="F31" s="56">
        <v>5291</v>
      </c>
      <c r="G31" s="156">
        <f>F31*1000/Q10</f>
        <v>31.228051537203935</v>
      </c>
      <c r="H31" s="22">
        <v>1256</v>
      </c>
      <c r="I31" s="156">
        <f>H31*1000/R10</f>
        <v>19.303476470045801</v>
      </c>
      <c r="J31" s="56">
        <f t="shared" si="1"/>
        <v>14625</v>
      </c>
      <c r="K31" s="144">
        <f>J31*1000/S10</f>
        <v>28.271959821920483</v>
      </c>
      <c r="L31" s="56"/>
      <c r="O31" s="206" t="s">
        <v>149</v>
      </c>
      <c r="P31" s="207"/>
      <c r="Q31" s="207"/>
      <c r="R31" s="207"/>
      <c r="S31" s="208"/>
    </row>
    <row r="32" spans="1:19" s="22" customFormat="1" ht="11.25" x14ac:dyDescent="0.2">
      <c r="A32" s="180"/>
      <c r="B32" s="177"/>
      <c r="C32" s="70" t="s">
        <v>175</v>
      </c>
      <c r="D32" s="56">
        <v>18572</v>
      </c>
      <c r="E32" s="156">
        <f>D32*1000/P11</f>
        <v>35.92283901067124</v>
      </c>
      <c r="F32" s="56">
        <v>10650</v>
      </c>
      <c r="G32" s="156">
        <f>F32*1000/Q11</f>
        <v>38.294337831569635</v>
      </c>
      <c r="H32" s="22">
        <v>2112</v>
      </c>
      <c r="I32" s="156">
        <f>H32*1000/R11</f>
        <v>22.493450060706753</v>
      </c>
      <c r="J32" s="56">
        <f t="shared" si="1"/>
        <v>31334</v>
      </c>
      <c r="K32" s="144">
        <f>J32*1000/S11</f>
        <v>35.246344206974129</v>
      </c>
      <c r="L32" s="56"/>
      <c r="O32" s="145"/>
      <c r="P32" s="145" t="s">
        <v>16</v>
      </c>
      <c r="Q32" s="145" t="s">
        <v>17</v>
      </c>
      <c r="R32" s="145" t="s">
        <v>18</v>
      </c>
      <c r="S32" s="145" t="s">
        <v>19</v>
      </c>
    </row>
    <row r="33" spans="1:19" s="22" customFormat="1" ht="11.25" x14ac:dyDescent="0.2">
      <c r="A33" s="180" t="s">
        <v>51</v>
      </c>
      <c r="B33" s="177" t="s">
        <v>185</v>
      </c>
      <c r="C33" s="70" t="s">
        <v>173</v>
      </c>
      <c r="D33" s="56">
        <v>3934</v>
      </c>
      <c r="E33" s="156">
        <f>D33*1000/P34</f>
        <v>16.797824054108293</v>
      </c>
      <c r="F33" s="56">
        <v>2150</v>
      </c>
      <c r="G33" s="156">
        <f>F33*1000/Q9</f>
        <v>19.783212793757706</v>
      </c>
      <c r="H33" s="56">
        <v>481</v>
      </c>
      <c r="I33" s="156">
        <f>H33*1000/R9</f>
        <v>16.685167198556957</v>
      </c>
      <c r="J33" s="56">
        <f t="shared" si="1"/>
        <v>6565</v>
      </c>
      <c r="K33" s="144">
        <f>J33*1000/S34</f>
        <v>17.661950535777219</v>
      </c>
      <c r="L33" s="56"/>
      <c r="O33" s="145"/>
      <c r="P33" s="55"/>
      <c r="Q33" s="55"/>
      <c r="R33" s="119"/>
      <c r="S33" s="119"/>
    </row>
    <row r="34" spans="1:19" s="22" customFormat="1" ht="11.25" x14ac:dyDescent="0.2">
      <c r="A34" s="180"/>
      <c r="B34" s="177"/>
      <c r="C34" s="70" t="s">
        <v>174</v>
      </c>
      <c r="D34" s="56">
        <v>3901</v>
      </c>
      <c r="E34" s="156">
        <f>D34*1000/P35</f>
        <v>13.794200848656294</v>
      </c>
      <c r="F34" s="56">
        <v>1732</v>
      </c>
      <c r="G34" s="156">
        <f>F34*1000/Q10</f>
        <v>10.222450437051071</v>
      </c>
      <c r="H34" s="56">
        <v>394</v>
      </c>
      <c r="I34" s="156">
        <f>H34*1000/R10</f>
        <v>6.0553899117818828</v>
      </c>
      <c r="J34" s="56">
        <f t="shared" si="1"/>
        <v>6027</v>
      </c>
      <c r="K34" s="144">
        <f>J34*1000/S35</f>
        <v>11.650947134818102</v>
      </c>
      <c r="L34" s="56"/>
      <c r="O34" s="145" t="s">
        <v>70</v>
      </c>
      <c r="P34" s="119">
        <v>234197</v>
      </c>
      <c r="Q34" s="119">
        <v>108678</v>
      </c>
      <c r="R34" s="119">
        <v>28828</v>
      </c>
      <c r="S34" s="119">
        <v>371703</v>
      </c>
    </row>
    <row r="35" spans="1:19" s="22" customFormat="1" ht="11.25" x14ac:dyDescent="0.2">
      <c r="A35" s="180"/>
      <c r="B35" s="177"/>
      <c r="C35" s="70" t="s">
        <v>175</v>
      </c>
      <c r="D35" s="56">
        <v>7835</v>
      </c>
      <c r="E35" s="156">
        <f>D35*1000/P36</f>
        <v>15.15482681717689</v>
      </c>
      <c r="F35" s="56">
        <v>3882</v>
      </c>
      <c r="G35" s="156">
        <f>F35*1000/Q11</f>
        <v>13.958555818042566</v>
      </c>
      <c r="H35" s="56">
        <v>875</v>
      </c>
      <c r="I35" s="156">
        <f>H35*1000/R11</f>
        <v>9.319019319658338</v>
      </c>
      <c r="J35" s="56">
        <f t="shared" si="1"/>
        <v>12592</v>
      </c>
      <c r="K35" s="144">
        <f>J35*1000/S36</f>
        <v>14.164229471316085</v>
      </c>
      <c r="L35" s="56"/>
      <c r="O35" s="145" t="s">
        <v>71</v>
      </c>
      <c r="P35" s="119">
        <v>282800</v>
      </c>
      <c r="Q35" s="119">
        <v>169431</v>
      </c>
      <c r="R35" s="119">
        <v>65066</v>
      </c>
      <c r="S35" s="119">
        <v>517297</v>
      </c>
    </row>
    <row r="36" spans="1:19" s="22" customFormat="1" ht="11.25" x14ac:dyDescent="0.2">
      <c r="A36" s="180" t="s">
        <v>52</v>
      </c>
      <c r="B36" s="177" t="s">
        <v>186</v>
      </c>
      <c r="C36" s="70" t="s">
        <v>173</v>
      </c>
      <c r="D36" s="56">
        <v>5647</v>
      </c>
      <c r="E36" s="156">
        <f>D36*1000/P34</f>
        <v>24.112179062925655</v>
      </c>
      <c r="F36" s="56">
        <v>1909</v>
      </c>
      <c r="G36" s="156">
        <f>F36*1000/Q34</f>
        <v>17.565652661992306</v>
      </c>
      <c r="H36" s="56">
        <v>272</v>
      </c>
      <c r="I36" s="156">
        <f>H36*1000/R9</f>
        <v>9.4352712640488416</v>
      </c>
      <c r="J36" s="56">
        <f t="shared" si="1"/>
        <v>7828</v>
      </c>
      <c r="K36" s="144">
        <f>J36*1000/S34</f>
        <v>21.059824644945024</v>
      </c>
      <c r="L36" s="56"/>
      <c r="O36" s="145" t="s">
        <v>72</v>
      </c>
      <c r="P36" s="119">
        <v>516997</v>
      </c>
      <c r="Q36" s="119">
        <v>278109</v>
      </c>
      <c r="R36" s="119">
        <v>93894</v>
      </c>
      <c r="S36" s="119">
        <v>889000</v>
      </c>
    </row>
    <row r="37" spans="1:19" s="22" customFormat="1" ht="11.25" x14ac:dyDescent="0.2">
      <c r="A37" s="180"/>
      <c r="B37" s="177"/>
      <c r="C37" s="70" t="s">
        <v>174</v>
      </c>
      <c r="D37" s="56">
        <v>5008</v>
      </c>
      <c r="E37" s="156">
        <f>D37*1000/P35</f>
        <v>17.708628005657708</v>
      </c>
      <c r="F37" s="56">
        <v>2033</v>
      </c>
      <c r="G37" s="156">
        <f>F37*1000/Q35</f>
        <v>11.998984837485466</v>
      </c>
      <c r="H37" s="56">
        <v>394</v>
      </c>
      <c r="I37" s="156">
        <f>H37*1000/R10</f>
        <v>6.0553899117818828</v>
      </c>
      <c r="J37" s="56">
        <f t="shared" si="1"/>
        <v>7435</v>
      </c>
      <c r="K37" s="144">
        <f>J37*1000/S35</f>
        <v>14.372787779554105</v>
      </c>
      <c r="L37" s="56"/>
    </row>
    <row r="38" spans="1:19" s="22" customFormat="1" ht="11.25" x14ac:dyDescent="0.2">
      <c r="A38" s="180"/>
      <c r="B38" s="177"/>
      <c r="C38" s="70" t="s">
        <v>175</v>
      </c>
      <c r="D38" s="56">
        <v>10655</v>
      </c>
      <c r="E38" s="156">
        <f>D38*1000/P36</f>
        <v>20.609403923040173</v>
      </c>
      <c r="F38" s="56">
        <v>3942</v>
      </c>
      <c r="G38" s="156">
        <f>F38*1000/Q36</f>
        <v>14.174298566389437</v>
      </c>
      <c r="H38" s="56">
        <v>666</v>
      </c>
      <c r="I38" s="156">
        <f>H38*1000/R11</f>
        <v>7.0931049907342318</v>
      </c>
      <c r="J38" s="56">
        <f t="shared" si="1"/>
        <v>15263</v>
      </c>
      <c r="K38" s="144">
        <f>J38*1000/S36</f>
        <v>17.16872890888639</v>
      </c>
      <c r="L38" s="56"/>
    </row>
    <row r="39" spans="1:19" s="22" customFormat="1" ht="11.25" x14ac:dyDescent="0.2">
      <c r="A39" s="180" t="s">
        <v>53</v>
      </c>
      <c r="B39" s="177" t="s">
        <v>187</v>
      </c>
      <c r="C39" s="70" t="s">
        <v>173</v>
      </c>
      <c r="D39" s="56">
        <v>1742</v>
      </c>
      <c r="E39" s="156">
        <f>D39*1000/P34</f>
        <v>7.4381823849152635</v>
      </c>
      <c r="F39" s="56">
        <v>720</v>
      </c>
      <c r="G39" s="156">
        <f>F39*1000/Q34</f>
        <v>6.6250759123281622</v>
      </c>
      <c r="H39" s="56">
        <v>158</v>
      </c>
      <c r="I39" s="156">
        <f>H39*1000/R9</f>
        <v>5.4807825724989589</v>
      </c>
      <c r="J39" s="56">
        <f t="shared" si="1"/>
        <v>2620</v>
      </c>
      <c r="K39" s="144">
        <f>J39*1000/S34</f>
        <v>7.0486382945523713</v>
      </c>
      <c r="L39" s="56"/>
    </row>
    <row r="40" spans="1:19" s="22" customFormat="1" ht="11.25" x14ac:dyDescent="0.2">
      <c r="A40" s="180"/>
      <c r="B40" s="177"/>
      <c r="C40" s="70" t="s">
        <v>174</v>
      </c>
      <c r="D40" s="56">
        <v>2007</v>
      </c>
      <c r="E40" s="156">
        <f>D40*1000/P35</f>
        <v>7.0968882602545973</v>
      </c>
      <c r="F40" s="56">
        <v>806</v>
      </c>
      <c r="G40" s="156">
        <f>F40*1000/Q35</f>
        <v>4.7570987599671843</v>
      </c>
      <c r="H40" s="56">
        <v>242</v>
      </c>
      <c r="I40" s="156">
        <f>H40*1000/R10</f>
        <v>3.7193004026680603</v>
      </c>
      <c r="J40" s="56">
        <f t="shared" si="1"/>
        <v>3055</v>
      </c>
      <c r="K40" s="144">
        <f>J40*1000/S35</f>
        <v>5.9056982739122788</v>
      </c>
      <c r="L40" s="56"/>
    </row>
    <row r="41" spans="1:19" s="22" customFormat="1" ht="11.25" x14ac:dyDescent="0.2">
      <c r="A41" s="180"/>
      <c r="B41" s="177"/>
      <c r="C41" s="70" t="s">
        <v>175</v>
      </c>
      <c r="D41" s="56">
        <v>3749</v>
      </c>
      <c r="E41" s="156">
        <f>D41*1000/P36</f>
        <v>7.25149275527711</v>
      </c>
      <c r="F41" s="56">
        <v>1526</v>
      </c>
      <c r="G41" s="156">
        <f>F41*1000/Q36</f>
        <v>5.4870572329554239</v>
      </c>
      <c r="H41" s="56">
        <v>400</v>
      </c>
      <c r="I41" s="156">
        <f>H41*1000/R11</f>
        <v>4.2601231175580976</v>
      </c>
      <c r="J41" s="56">
        <f>D41+F41+H41</f>
        <v>5675</v>
      </c>
      <c r="K41" s="144">
        <f>J41*1000/S36</f>
        <v>6.3835770528683913</v>
      </c>
      <c r="L41" s="56"/>
    </row>
    <row r="42" spans="1:19" s="22" customFormat="1" ht="11.25" x14ac:dyDescent="0.2">
      <c r="A42" s="180" t="s">
        <v>54</v>
      </c>
      <c r="B42" s="177" t="s">
        <v>188</v>
      </c>
      <c r="C42" s="70" t="s">
        <v>173</v>
      </c>
      <c r="D42" s="56">
        <v>3898</v>
      </c>
      <c r="E42" s="156">
        <f>D42*1000/P34</f>
        <v>16.644107311366071</v>
      </c>
      <c r="F42" s="56">
        <v>1571</v>
      </c>
      <c r="G42" s="156">
        <f>F42*1000/Q34</f>
        <v>14.455547580927142</v>
      </c>
      <c r="H42" s="56">
        <v>150</v>
      </c>
      <c r="I42" s="156">
        <f>H42*1000/R34</f>
        <v>5.2032745941445819</v>
      </c>
      <c r="J42" s="56">
        <f t="shared" si="1"/>
        <v>5619</v>
      </c>
      <c r="K42" s="144">
        <f>J42*1000/S34</f>
        <v>15.116907853851059</v>
      </c>
      <c r="L42" s="56"/>
    </row>
    <row r="43" spans="1:19" s="22" customFormat="1" ht="11.25" x14ac:dyDescent="0.2">
      <c r="A43" s="180"/>
      <c r="B43" s="177"/>
      <c r="C43" s="70" t="s">
        <v>174</v>
      </c>
      <c r="D43" s="56">
        <v>11477</v>
      </c>
      <c r="E43" s="156">
        <f>D43*1000/P35</f>
        <v>40.583451202263085</v>
      </c>
      <c r="F43" s="56">
        <v>4509</v>
      </c>
      <c r="G43" s="156">
        <f>F43*1000/Q35</f>
        <v>26.612603360660092</v>
      </c>
      <c r="H43" s="56">
        <v>550</v>
      </c>
      <c r="I43" s="156">
        <f>H43*1000/R35</f>
        <v>8.4529554606092283</v>
      </c>
      <c r="J43" s="56">
        <f t="shared" si="1"/>
        <v>16536</v>
      </c>
      <c r="K43" s="144">
        <f>J43*1000/S35</f>
        <v>31.966162571984761</v>
      </c>
      <c r="L43" s="56"/>
    </row>
    <row r="44" spans="1:19" s="22" customFormat="1" ht="11.25" x14ac:dyDescent="0.2">
      <c r="A44" s="180"/>
      <c r="B44" s="177"/>
      <c r="C44" s="70" t="s">
        <v>175</v>
      </c>
      <c r="D44" s="56">
        <v>15375</v>
      </c>
      <c r="E44" s="156">
        <f>D44*1000/P36</f>
        <v>29.73905071015886</v>
      </c>
      <c r="F44" s="56">
        <v>6080</v>
      </c>
      <c r="G44" s="156">
        <f>F44*1000/Q36</f>
        <v>21.861931832482949</v>
      </c>
      <c r="H44" s="56">
        <v>700</v>
      </c>
      <c r="I44" s="156">
        <f>H44*1000/R36</f>
        <v>7.4552154557266705</v>
      </c>
      <c r="J44" s="56">
        <f>D44+F44+H44</f>
        <v>22155</v>
      </c>
      <c r="K44" s="144">
        <f>J44*1000/S36</f>
        <v>24.921259842519685</v>
      </c>
      <c r="L44" s="56"/>
    </row>
    <row r="45" spans="1:19" s="22" customFormat="1" ht="11.25" x14ac:dyDescent="0.2">
      <c r="A45" s="180" t="s">
        <v>56</v>
      </c>
      <c r="B45" s="177" t="s">
        <v>189</v>
      </c>
      <c r="C45" s="70" t="s">
        <v>173</v>
      </c>
      <c r="D45" s="56">
        <v>57613</v>
      </c>
      <c r="E45" s="156">
        <f>D45*1000/P34</f>
        <v>246.00229721132209</v>
      </c>
      <c r="F45" s="56">
        <v>36448</v>
      </c>
      <c r="G45" s="156">
        <f>F45*1000/Q34</f>
        <v>335.37606507296783</v>
      </c>
      <c r="H45" s="56">
        <v>8003</v>
      </c>
      <c r="I45" s="156">
        <f>H45*1000/R34</f>
        <v>277.61204384626058</v>
      </c>
      <c r="J45" s="56">
        <f t="shared" si="1"/>
        <v>102064</v>
      </c>
      <c r="K45" s="144">
        <f>J45*1000/S34</f>
        <v>274.58481637221115</v>
      </c>
      <c r="L45" s="56"/>
    </row>
    <row r="46" spans="1:19" s="22" customFormat="1" ht="11.25" x14ac:dyDescent="0.2">
      <c r="A46" s="180"/>
      <c r="B46" s="177"/>
      <c r="C46" s="70" t="s">
        <v>174</v>
      </c>
      <c r="D46" s="56">
        <v>33223</v>
      </c>
      <c r="E46" s="156">
        <f>D46*1000/P35</f>
        <v>117.47878359264497</v>
      </c>
      <c r="F46" s="56">
        <v>27414</v>
      </c>
      <c r="G46" s="156">
        <f>F46*1000/Q35</f>
        <v>161.80037891531066</v>
      </c>
      <c r="H46" s="56">
        <v>8648</v>
      </c>
      <c r="I46" s="156">
        <f>H46*1000/R35</f>
        <v>132.91119786063382</v>
      </c>
      <c r="J46" s="56">
        <f>D46+F46+H46</f>
        <v>69285</v>
      </c>
      <c r="K46" s="144">
        <f>J46*1000/S35</f>
        <v>133.93659735123148</v>
      </c>
      <c r="L46" s="56"/>
    </row>
    <row r="47" spans="1:19" s="22" customFormat="1" ht="11.25" x14ac:dyDescent="0.2">
      <c r="A47" s="180"/>
      <c r="B47" s="177"/>
      <c r="C47" s="70" t="s">
        <v>175</v>
      </c>
      <c r="D47" s="56">
        <v>90836</v>
      </c>
      <c r="E47" s="156">
        <f>D47*1000/P36</f>
        <v>175.69927871921888</v>
      </c>
      <c r="F47" s="56">
        <v>63862</v>
      </c>
      <c r="G47" s="156">
        <f>F47*1000/Q36</f>
        <v>229.6293899154648</v>
      </c>
      <c r="H47" s="56">
        <v>16651</v>
      </c>
      <c r="I47" s="156">
        <f>H47*1000/R36</f>
        <v>177.3382750761497</v>
      </c>
      <c r="J47" s="56">
        <f t="shared" si="1"/>
        <v>171349</v>
      </c>
      <c r="K47" s="144">
        <f>J47*1000/S36</f>
        <v>192.74353205849269</v>
      </c>
      <c r="L47" s="56"/>
    </row>
    <row r="48" spans="1:19" s="22" customFormat="1" ht="11.25" x14ac:dyDescent="0.2">
      <c r="A48" s="180" t="s">
        <v>58</v>
      </c>
      <c r="B48" s="177" t="s">
        <v>190</v>
      </c>
      <c r="C48" s="70" t="s">
        <v>173</v>
      </c>
      <c r="D48" s="56">
        <v>31</v>
      </c>
      <c r="E48" s="156">
        <f>D48*1000/P34</f>
        <v>0.132367195139135</v>
      </c>
      <c r="F48" s="56">
        <v>46</v>
      </c>
      <c r="G48" s="156">
        <f>F48*1000/Q34</f>
        <v>0.42326873884318811</v>
      </c>
      <c r="H48" s="56">
        <v>21</v>
      </c>
      <c r="I48" s="156">
        <f>H48*1000/R34</f>
        <v>0.72845844318024144</v>
      </c>
      <c r="J48" s="56">
        <f t="shared" si="1"/>
        <v>98</v>
      </c>
      <c r="K48" s="144">
        <f>J48*1000/S34</f>
        <v>0.26365135605577572</v>
      </c>
      <c r="L48" s="56"/>
    </row>
    <row r="49" spans="1:12" s="22" customFormat="1" ht="11.25" x14ac:dyDescent="0.2">
      <c r="A49" s="180"/>
      <c r="B49" s="177"/>
      <c r="C49" s="70" t="s">
        <v>174</v>
      </c>
      <c r="D49" s="56">
        <v>98</v>
      </c>
      <c r="E49" s="156">
        <f>D49*1000/P35</f>
        <v>0.34653465346534651</v>
      </c>
      <c r="F49" s="56">
        <v>42</v>
      </c>
      <c r="G49" s="156">
        <f>F49*1000/Q35</f>
        <v>0.24788852099084582</v>
      </c>
      <c r="H49" s="56">
        <v>6</v>
      </c>
      <c r="I49" s="156">
        <f>H49*1000/R35</f>
        <v>9.2214059570282489E-2</v>
      </c>
      <c r="J49" s="56">
        <f t="shared" si="1"/>
        <v>146</v>
      </c>
      <c r="K49" s="144">
        <f>J49*1000/S35</f>
        <v>0.28223631685472755</v>
      </c>
      <c r="L49" s="56"/>
    </row>
    <row r="50" spans="1:12" s="22" customFormat="1" ht="11.25" x14ac:dyDescent="0.2">
      <c r="A50" s="180"/>
      <c r="B50" s="177"/>
      <c r="C50" s="70" t="s">
        <v>175</v>
      </c>
      <c r="D50" s="56">
        <v>129</v>
      </c>
      <c r="E50" s="156">
        <f>D50*1000/P36</f>
        <v>0.24951788888523532</v>
      </c>
      <c r="F50" s="56">
        <v>88</v>
      </c>
      <c r="G50" s="156">
        <f>F50*1000/Q36</f>
        <v>0.31642269757541108</v>
      </c>
      <c r="H50" s="56">
        <v>27</v>
      </c>
      <c r="I50" s="156">
        <f>H50*1000/R36</f>
        <v>0.28755831043517155</v>
      </c>
      <c r="J50" s="56">
        <f t="shared" si="1"/>
        <v>244</v>
      </c>
      <c r="K50" s="144">
        <f>J50*1000/S36</f>
        <v>0.27446569178852642</v>
      </c>
      <c r="L50" s="56"/>
    </row>
    <row r="51" spans="1:12" s="22" customFormat="1" ht="11.25" x14ac:dyDescent="0.2">
      <c r="A51" s="180" t="s">
        <v>59</v>
      </c>
      <c r="B51" s="177" t="s">
        <v>191</v>
      </c>
      <c r="C51" s="70" t="s">
        <v>173</v>
      </c>
      <c r="D51" s="56">
        <v>5561</v>
      </c>
      <c r="E51" s="156">
        <f>D51*1000/P34</f>
        <v>23.744966844152572</v>
      </c>
      <c r="F51" s="56">
        <v>3495</v>
      </c>
      <c r="G51" s="156">
        <f>F51*1000/Q34</f>
        <v>32.159222657759621</v>
      </c>
      <c r="H51" s="56">
        <v>1039</v>
      </c>
      <c r="I51" s="156">
        <f>H51*1000/R34</f>
        <v>36.041348688774804</v>
      </c>
      <c r="J51" s="56">
        <f t="shared" si="1"/>
        <v>10095</v>
      </c>
      <c r="K51" s="144">
        <f>J51*1000/S34</f>
        <v>27.158779993704652</v>
      </c>
      <c r="L51" s="56"/>
    </row>
    <row r="52" spans="1:12" s="22" customFormat="1" ht="11.25" x14ac:dyDescent="0.2">
      <c r="A52" s="180"/>
      <c r="B52" s="177"/>
      <c r="C52" s="70" t="s">
        <v>174</v>
      </c>
      <c r="D52" s="56">
        <v>5541</v>
      </c>
      <c r="E52" s="156">
        <f>D52*1000/P35</f>
        <v>19.593352192362094</v>
      </c>
      <c r="F52" s="56">
        <v>3213</v>
      </c>
      <c r="G52" s="156">
        <f>F52*1000/Q35</f>
        <v>18.963471855799707</v>
      </c>
      <c r="H52" s="56">
        <v>975</v>
      </c>
      <c r="I52" s="156">
        <f>H52*1000/R35</f>
        <v>14.984784680170904</v>
      </c>
      <c r="J52" s="56">
        <f t="shared" si="1"/>
        <v>9729</v>
      </c>
      <c r="K52" s="144">
        <f>J52*1000/S35</f>
        <v>18.807377579997564</v>
      </c>
      <c r="L52" s="56"/>
    </row>
    <row r="53" spans="1:12" s="22" customFormat="1" ht="11.25" x14ac:dyDescent="0.2">
      <c r="A53" s="180"/>
      <c r="B53" s="177"/>
      <c r="C53" s="70" t="s">
        <v>175</v>
      </c>
      <c r="D53" s="56">
        <v>11102</v>
      </c>
      <c r="E53" s="156">
        <f>D53*1000/P36</f>
        <v>21.474012421735523</v>
      </c>
      <c r="F53" s="56">
        <v>6708</v>
      </c>
      <c r="G53" s="156">
        <f>F53*1000/Q36</f>
        <v>24.1200392651802</v>
      </c>
      <c r="H53" s="56">
        <v>2014</v>
      </c>
      <c r="I53" s="156">
        <f>H53*1000/R36</f>
        <v>21.44971989690502</v>
      </c>
      <c r="J53" s="56">
        <f t="shared" si="1"/>
        <v>19824</v>
      </c>
      <c r="K53" s="144">
        <f>J53*1000/S36</f>
        <v>22.299212598425196</v>
      </c>
      <c r="L53" s="56"/>
    </row>
    <row r="54" spans="1:12" s="22" customFormat="1" ht="11.25" x14ac:dyDescent="0.2">
      <c r="A54" s="180" t="s">
        <v>60</v>
      </c>
      <c r="B54" s="177" t="s">
        <v>192</v>
      </c>
      <c r="C54" s="70" t="s">
        <v>173</v>
      </c>
      <c r="D54" s="56">
        <v>796</v>
      </c>
      <c r="E54" s="156">
        <f>D54*1000/P34</f>
        <v>3.3988479784113377</v>
      </c>
      <c r="F54" s="56">
        <v>303</v>
      </c>
      <c r="G54" s="156">
        <f>F54*1000/Q34</f>
        <v>2.788052779771435</v>
      </c>
      <c r="H54" s="56">
        <v>111</v>
      </c>
      <c r="I54" s="156">
        <f>H54*1000/R34</f>
        <v>3.8504231996669906</v>
      </c>
      <c r="J54" s="56">
        <f>D54+F54+H54</f>
        <v>1210</v>
      </c>
      <c r="K54" s="144">
        <f>J54*1000/S34</f>
        <v>3.2552871513009043</v>
      </c>
      <c r="L54" s="56"/>
    </row>
    <row r="55" spans="1:12" s="22" customFormat="1" ht="11.25" x14ac:dyDescent="0.2">
      <c r="A55" s="180"/>
      <c r="B55" s="179"/>
      <c r="C55" s="70" t="s">
        <v>174</v>
      </c>
      <c r="D55" s="56">
        <v>1063</v>
      </c>
      <c r="E55" s="156">
        <f>D55*1000/P35</f>
        <v>3.758840169731259</v>
      </c>
      <c r="F55" s="56">
        <v>678</v>
      </c>
      <c r="G55" s="156">
        <f>F55*1000/Q35</f>
        <v>4.0016289817093682</v>
      </c>
      <c r="H55" s="56">
        <v>296</v>
      </c>
      <c r="I55" s="156">
        <f>H55*1000/R35</f>
        <v>4.5492269388006026</v>
      </c>
      <c r="J55" s="56">
        <f>D55+F55+H55</f>
        <v>2037</v>
      </c>
      <c r="K55" s="144">
        <f>J55*1000/S35</f>
        <v>3.9377765577608219</v>
      </c>
      <c r="L55" s="56"/>
    </row>
    <row r="56" spans="1:12" s="22" customFormat="1" ht="11.25" x14ac:dyDescent="0.2">
      <c r="A56" s="180"/>
      <c r="B56" s="179"/>
      <c r="C56" s="70" t="s">
        <v>175</v>
      </c>
      <c r="D56" s="56">
        <v>1859</v>
      </c>
      <c r="E56" s="156">
        <f>D56*1000/P36</f>
        <v>3.5957655460283133</v>
      </c>
      <c r="F56" s="56">
        <v>981</v>
      </c>
      <c r="G56" s="156">
        <f>F56*1000/Q36</f>
        <v>3.5273939354713439</v>
      </c>
      <c r="H56" s="56">
        <v>407</v>
      </c>
      <c r="I56" s="156">
        <f>H56*1000/R36</f>
        <v>4.3346752721153639</v>
      </c>
      <c r="J56" s="56">
        <f t="shared" ref="J56:J65" si="2">D56+F56+H56</f>
        <v>3247</v>
      </c>
      <c r="K56" s="144">
        <f>J56*1000/S36</f>
        <v>3.6524184476940382</v>
      </c>
      <c r="L56" s="56"/>
    </row>
    <row r="57" spans="1:12" s="22" customFormat="1" ht="11.25" x14ac:dyDescent="0.2">
      <c r="A57" s="180" t="s">
        <v>61</v>
      </c>
      <c r="B57" s="177" t="s">
        <v>193</v>
      </c>
      <c r="C57" s="70" t="s">
        <v>173</v>
      </c>
      <c r="D57" s="56">
        <v>8410</v>
      </c>
      <c r="E57" s="156">
        <f>D57*1000/P34</f>
        <v>35.909939068391139</v>
      </c>
      <c r="F57" s="56">
        <v>3949</v>
      </c>
      <c r="G57" s="156">
        <f>F57*1000/Q34</f>
        <v>36.33670108025543</v>
      </c>
      <c r="H57" s="56">
        <v>626</v>
      </c>
      <c r="I57" s="156">
        <f>H57*1000/R34</f>
        <v>21.714999306230055</v>
      </c>
      <c r="J57" s="56">
        <f t="shared" si="2"/>
        <v>12985</v>
      </c>
      <c r="K57" s="144">
        <f>J57*1000/S34</f>
        <v>34.933804677390285</v>
      </c>
      <c r="L57" s="56"/>
    </row>
    <row r="58" spans="1:12" s="22" customFormat="1" ht="11.25" x14ac:dyDescent="0.2">
      <c r="A58" s="180"/>
      <c r="B58" s="179"/>
      <c r="C58" s="70" t="s">
        <v>174</v>
      </c>
      <c r="D58" s="56">
        <v>7430</v>
      </c>
      <c r="E58" s="156">
        <f>D58*1000/P35</f>
        <v>26.272984441301272</v>
      </c>
      <c r="F58" s="56">
        <v>3994</v>
      </c>
      <c r="G58" s="156">
        <f>F58*1000/Q35</f>
        <v>23.57301792470091</v>
      </c>
      <c r="H58" s="56">
        <v>857</v>
      </c>
      <c r="I58" s="156">
        <f>H58*1000/R35</f>
        <v>13.171241508622014</v>
      </c>
      <c r="J58" s="56">
        <f t="shared" si="2"/>
        <v>12281</v>
      </c>
      <c r="K58" s="144">
        <f>J58*1000/S35</f>
        <v>23.74071374858157</v>
      </c>
      <c r="L58" s="56"/>
    </row>
    <row r="59" spans="1:12" s="22" customFormat="1" ht="11.25" x14ac:dyDescent="0.2">
      <c r="A59" s="180"/>
      <c r="B59" s="179"/>
      <c r="C59" s="70" t="s">
        <v>175</v>
      </c>
      <c r="D59" s="56">
        <v>15840</v>
      </c>
      <c r="E59" s="156">
        <f>D59*1000/P36</f>
        <v>30.638475658466103</v>
      </c>
      <c r="F59" s="56">
        <v>7943</v>
      </c>
      <c r="G59" s="156">
        <f>F59*1000/Q36</f>
        <v>28.560744168653297</v>
      </c>
      <c r="H59" s="56">
        <v>1483</v>
      </c>
      <c r="I59" s="156">
        <f>H59*1000/R36</f>
        <v>15.794406458346646</v>
      </c>
      <c r="J59" s="56">
        <f t="shared" si="2"/>
        <v>25266</v>
      </c>
      <c r="K59" s="144">
        <f>J59*1000/S36</f>
        <v>28.420697412823397</v>
      </c>
      <c r="L59" s="56"/>
    </row>
    <row r="60" spans="1:12" s="22" customFormat="1" ht="11.25" x14ac:dyDescent="0.2">
      <c r="A60" s="180" t="s">
        <v>80</v>
      </c>
      <c r="B60" s="177" t="s">
        <v>194</v>
      </c>
      <c r="C60" s="70" t="s">
        <v>173</v>
      </c>
      <c r="D60" s="56">
        <v>593</v>
      </c>
      <c r="E60" s="156">
        <f>D60*1000/P34</f>
        <v>2.5320563457260339</v>
      </c>
      <c r="F60" s="56">
        <v>509</v>
      </c>
      <c r="G60" s="156">
        <f>F60*1000/Q34</f>
        <v>4.6835606102431031</v>
      </c>
      <c r="H60" s="56">
        <v>152</v>
      </c>
      <c r="I60" s="156">
        <f>H60*1000/R34</f>
        <v>5.2726515887331757</v>
      </c>
      <c r="J60" s="56">
        <f>D60+F60+H60</f>
        <v>1254</v>
      </c>
      <c r="K60" s="144">
        <f>J60*1000/S34</f>
        <v>3.3736612295300281</v>
      </c>
      <c r="L60" s="56"/>
    </row>
    <row r="61" spans="1:12" s="22" customFormat="1" ht="11.25" x14ac:dyDescent="0.2">
      <c r="A61" s="180"/>
      <c r="B61" s="177"/>
      <c r="C61" s="70" t="s">
        <v>174</v>
      </c>
      <c r="D61" s="56">
        <v>587</v>
      </c>
      <c r="E61" s="156">
        <f t="shared" ref="E61:E62" si="3">D61*1000/P35</f>
        <v>2.0756718528995757</v>
      </c>
      <c r="F61" s="56">
        <v>449</v>
      </c>
      <c r="G61" s="156">
        <f t="shared" ref="G61:G62" si="4">F61*1000/Q35</f>
        <v>2.6500463315449947</v>
      </c>
      <c r="H61" s="56">
        <v>128</v>
      </c>
      <c r="I61" s="156">
        <f t="shared" ref="I61:I62" si="5">H61*1000/R35</f>
        <v>1.9672332708326929</v>
      </c>
      <c r="J61" s="56">
        <f t="shared" ref="J61:J62" si="6">D61+F61+H61</f>
        <v>1164</v>
      </c>
      <c r="K61" s="144">
        <f t="shared" ref="K61:K62" si="7">J61*1000/S35</f>
        <v>2.2501580330061839</v>
      </c>
      <c r="L61" s="56"/>
    </row>
    <row r="62" spans="1:12" s="22" customFormat="1" ht="11.25" x14ac:dyDescent="0.2">
      <c r="A62" s="180"/>
      <c r="B62" s="177"/>
      <c r="C62" s="70" t="s">
        <v>175</v>
      </c>
      <c r="D62" s="56">
        <v>1180</v>
      </c>
      <c r="E62" s="156">
        <f t="shared" si="3"/>
        <v>2.2824116967796719</v>
      </c>
      <c r="F62" s="56">
        <v>958</v>
      </c>
      <c r="G62" s="156">
        <f t="shared" si="4"/>
        <v>3.4446925486050435</v>
      </c>
      <c r="H62" s="56">
        <v>280</v>
      </c>
      <c r="I62" s="156">
        <f t="shared" si="5"/>
        <v>2.9820861822906681</v>
      </c>
      <c r="J62" s="56">
        <f t="shared" si="6"/>
        <v>2418</v>
      </c>
      <c r="K62" s="144">
        <f t="shared" si="7"/>
        <v>2.7199100112485941</v>
      </c>
      <c r="L62" s="56"/>
    </row>
    <row r="63" spans="1:12" s="22" customFormat="1" ht="11.25" x14ac:dyDescent="0.2">
      <c r="B63" s="178" t="s">
        <v>195</v>
      </c>
      <c r="C63" s="78" t="s">
        <v>43</v>
      </c>
      <c r="D63" s="153">
        <f>D6+D9+D12+D15+D18+D21+D24+D27+D30+D33+D36+D39+D42+D45+D48+D51+D54+D57+D60</f>
        <v>192887</v>
      </c>
      <c r="E63" s="154">
        <f>D63*1000/P34</f>
        <v>823.61003770330103</v>
      </c>
      <c r="F63" s="153">
        <f>F6+F9+F12+F15+F18+F21+F24+F27+F30+F33+F36+F39+F42+F45+F48+F51+F54+F57+F60</f>
        <v>105478</v>
      </c>
      <c r="G63" s="154">
        <f>F63*1000/Q34</f>
        <v>970.55521816743044</v>
      </c>
      <c r="H63" s="153">
        <f>H6+H9+H12+H15+H18+H21+H24+H27+H30+H33+H36+H39+H42+H45+H48+H51+H54+H57+H60</f>
        <v>20270</v>
      </c>
      <c r="I63" s="154">
        <f>H63*1000/R34</f>
        <v>703.13584015540448</v>
      </c>
      <c r="J63" s="153">
        <f t="shared" si="2"/>
        <v>318635</v>
      </c>
      <c r="K63" s="157">
        <f>J63*1000/S34</f>
        <v>857.23010037583765</v>
      </c>
    </row>
    <row r="64" spans="1:12" s="22" customFormat="1" ht="11.25" x14ac:dyDescent="0.2">
      <c r="B64" s="178"/>
      <c r="C64" s="78" t="s">
        <v>40</v>
      </c>
      <c r="D64" s="153">
        <f>D7+D10+D13+D16+D19+D22+D25+D28+D31+D34+D37+D40+D43+D46+D49+D52+D55+D58+D61</f>
        <v>170082</v>
      </c>
      <c r="E64" s="154">
        <f>D64*1000/P35</f>
        <v>601.42149929278639</v>
      </c>
      <c r="F64" s="153">
        <f>F7+F10+F13+F16+F19+F22+F25+F28+F31+F34+F37+F40+F43+F46+F49+F52+F55+F58+F61</f>
        <v>105360</v>
      </c>
      <c r="G64" s="154">
        <f>F64*1000/Q35</f>
        <v>621.84606122846469</v>
      </c>
      <c r="H64" s="153">
        <f>H7+H10+H13+H16+H19+H22+H25+H28+H31+H34+H37+H40+H43+H46+H49+H52+H55+H58+H61</f>
        <v>23391</v>
      </c>
      <c r="I64" s="154">
        <f>H64*1000/R35</f>
        <v>359.49651123474627</v>
      </c>
      <c r="J64" s="153">
        <f t="shared" si="2"/>
        <v>298833</v>
      </c>
      <c r="K64" s="157">
        <f>J64*1000/S35</f>
        <v>577.68167996334796</v>
      </c>
    </row>
    <row r="65" spans="1:14" s="22" customFormat="1" ht="11.25" x14ac:dyDescent="0.2">
      <c r="B65" s="178"/>
      <c r="C65" s="78" t="s">
        <v>63</v>
      </c>
      <c r="D65" s="153">
        <f>D8+D11+D14+D17+D20+D23+D26+D29+D32+D35+D38+D41+D44+D47+D50+D53+D56+D59+D62</f>
        <v>362969</v>
      </c>
      <c r="E65" s="154">
        <f>D65*1000/P36</f>
        <v>702.07177217662775</v>
      </c>
      <c r="F65" s="153">
        <f>F8+F11+F14+F17+F20+F23+F26+F29+F32+F35+F38+F41+F44+F47+F50+F53+F56+F59+F62</f>
        <v>210838</v>
      </c>
      <c r="G65" s="154">
        <f>F65*1000/Q36</f>
        <v>758.11282626596051</v>
      </c>
      <c r="H65" s="153">
        <f>H8+H11+H14+H17+H20+H23+H26+H29+H32+H35+H38+H41+H44+H47+H50+H53+H56+H59+H62</f>
        <v>43661</v>
      </c>
      <c r="I65" s="154">
        <f>H65*1000/R36</f>
        <v>465.00308858926024</v>
      </c>
      <c r="J65" s="153">
        <f t="shared" si="2"/>
        <v>617468</v>
      </c>
      <c r="K65" s="157">
        <f>J65*1000/S36</f>
        <v>694.5646794150731</v>
      </c>
    </row>
    <row r="66" spans="1:14" s="22" customFormat="1" ht="11.25" x14ac:dyDescent="0.2">
      <c r="B66" s="22" t="s">
        <v>35</v>
      </c>
      <c r="C66" s="155" t="s">
        <v>36</v>
      </c>
      <c r="D66" s="56"/>
      <c r="E66" s="156"/>
      <c r="F66" s="56"/>
      <c r="G66" s="156"/>
      <c r="H66" s="56"/>
      <c r="I66" s="156"/>
      <c r="J66" s="56"/>
    </row>
    <row r="67" spans="1:14" s="156" customFormat="1" ht="11.25" x14ac:dyDescent="0.2">
      <c r="A67" s="22"/>
      <c r="B67" s="22" t="s">
        <v>37</v>
      </c>
      <c r="C67" s="155" t="s">
        <v>38</v>
      </c>
      <c r="D67" s="56"/>
      <c r="F67" s="56"/>
      <c r="L67" s="22"/>
      <c r="M67" s="22"/>
      <c r="N67" s="22"/>
    </row>
    <row r="68" spans="1:14" s="156" customFormat="1" ht="11.25" x14ac:dyDescent="0.2">
      <c r="A68" s="22"/>
      <c r="B68" s="22" t="s">
        <v>62</v>
      </c>
      <c r="C68" s="155" t="s">
        <v>149</v>
      </c>
      <c r="D68" s="56"/>
      <c r="F68" s="56"/>
      <c r="L68" s="22"/>
      <c r="M68" s="22"/>
      <c r="N68" s="22"/>
    </row>
    <row r="69" spans="1:14" s="156" customFormat="1" ht="11.25" x14ac:dyDescent="0.2">
      <c r="A69" s="22"/>
      <c r="B69" s="22"/>
      <c r="C69" s="155"/>
      <c r="D69" s="56"/>
      <c r="F69" s="56"/>
      <c r="L69" s="22"/>
      <c r="M69" s="22"/>
      <c r="N69" s="22"/>
    </row>
    <row r="70" spans="1:14" s="156" customFormat="1" ht="11.25" x14ac:dyDescent="0.2">
      <c r="A70" s="22"/>
      <c r="B70" s="22"/>
      <c r="C70" s="155"/>
      <c r="D70" s="56"/>
      <c r="F70" s="56"/>
      <c r="L70" s="22"/>
      <c r="M70" s="22"/>
      <c r="N70" s="22"/>
    </row>
    <row r="71" spans="1:14" s="156" customFormat="1" ht="12" thickBot="1" x14ac:dyDescent="0.25">
      <c r="A71" s="22"/>
      <c r="B71" s="22"/>
      <c r="C71" s="155"/>
      <c r="D71" s="56"/>
      <c r="F71" s="56"/>
      <c r="L71" s="22"/>
      <c r="M71" s="22"/>
      <c r="N71" s="22"/>
    </row>
    <row r="72" spans="1:14" s="22" customFormat="1" ht="11.25" x14ac:dyDescent="0.2">
      <c r="A72" s="211">
        <v>2023</v>
      </c>
      <c r="B72" s="212"/>
      <c r="C72" s="212"/>
      <c r="D72" s="213"/>
      <c r="E72" s="156"/>
      <c r="F72" s="56"/>
      <c r="G72" s="156"/>
      <c r="H72" s="56"/>
      <c r="I72" s="156"/>
      <c r="J72" s="56"/>
    </row>
    <row r="73" spans="1:14" s="22" customFormat="1" ht="11.25" x14ac:dyDescent="0.2">
      <c r="A73" s="158" t="s">
        <v>244</v>
      </c>
      <c r="B73" s="159" t="s">
        <v>85</v>
      </c>
      <c r="C73" s="158" t="s">
        <v>84</v>
      </c>
      <c r="D73" s="226" t="s">
        <v>245</v>
      </c>
      <c r="E73" s="156"/>
      <c r="F73" s="56"/>
      <c r="G73" s="156"/>
      <c r="H73" s="56"/>
      <c r="I73" s="156"/>
      <c r="J73" s="56"/>
    </row>
    <row r="74" spans="1:14" s="22" customFormat="1" ht="11.25" x14ac:dyDescent="0.2">
      <c r="A74" s="160">
        <v>2</v>
      </c>
      <c r="B74" s="145" t="s">
        <v>94</v>
      </c>
      <c r="C74" s="119">
        <v>180711</v>
      </c>
      <c r="D74" s="161">
        <v>203.27446569178852</v>
      </c>
      <c r="E74" s="156"/>
      <c r="F74" s="56"/>
      <c r="G74" s="156"/>
      <c r="H74" s="56"/>
      <c r="I74" s="156"/>
      <c r="J74" s="56"/>
    </row>
    <row r="75" spans="1:14" s="22" customFormat="1" ht="11.25" x14ac:dyDescent="0.2">
      <c r="A75" s="160">
        <v>14</v>
      </c>
      <c r="B75" s="145" t="s">
        <v>57</v>
      </c>
      <c r="C75" s="119">
        <v>171349</v>
      </c>
      <c r="D75" s="161">
        <v>192.74353205849269</v>
      </c>
      <c r="E75" s="156"/>
      <c r="F75" s="56"/>
      <c r="G75" s="156"/>
      <c r="H75" s="56"/>
      <c r="I75" s="156"/>
      <c r="J75" s="56"/>
    </row>
    <row r="76" spans="1:14" s="22" customFormat="1" ht="11.25" x14ac:dyDescent="0.2">
      <c r="A76" s="160">
        <v>7</v>
      </c>
      <c r="B76" s="145" t="s">
        <v>151</v>
      </c>
      <c r="C76" s="119">
        <v>49394</v>
      </c>
      <c r="D76" s="161">
        <v>55.561304836895388</v>
      </c>
      <c r="E76" s="56"/>
      <c r="F76" s="56"/>
      <c r="G76" s="56"/>
      <c r="H76" s="56"/>
      <c r="I76" s="156"/>
      <c r="J76" s="56"/>
    </row>
    <row r="77" spans="1:14" s="22" customFormat="1" ht="11.25" x14ac:dyDescent="0.2">
      <c r="A77" s="160">
        <v>4</v>
      </c>
      <c r="B77" s="145" t="s">
        <v>73</v>
      </c>
      <c r="C77" s="119">
        <v>33085</v>
      </c>
      <c r="D77" s="161">
        <v>37.215973003374579</v>
      </c>
      <c r="E77" s="56"/>
      <c r="F77" s="56"/>
      <c r="G77" s="56"/>
      <c r="H77" s="56"/>
      <c r="I77" s="156"/>
      <c r="J77" s="56"/>
    </row>
    <row r="78" spans="1:14" s="22" customFormat="1" ht="11.25" x14ac:dyDescent="0.2">
      <c r="A78" s="160">
        <v>9</v>
      </c>
      <c r="B78" s="162" t="s">
        <v>50</v>
      </c>
      <c r="C78" s="119">
        <v>31334</v>
      </c>
      <c r="D78" s="161">
        <v>35.246344206974129</v>
      </c>
      <c r="E78" s="56"/>
      <c r="F78" s="56"/>
      <c r="G78" s="56"/>
      <c r="H78" s="56"/>
      <c r="I78" s="156"/>
      <c r="J78" s="56"/>
    </row>
    <row r="79" spans="1:14" s="22" customFormat="1" ht="11.25" x14ac:dyDescent="0.2">
      <c r="A79" s="163"/>
      <c r="B79" s="162"/>
      <c r="C79" s="119"/>
      <c r="D79" s="164"/>
      <c r="E79" s="156"/>
      <c r="F79" s="56"/>
      <c r="G79" s="156"/>
      <c r="H79" s="56"/>
      <c r="I79" s="156"/>
      <c r="J79" s="56"/>
    </row>
    <row r="80" spans="1:14" s="22" customFormat="1" ht="11.25" x14ac:dyDescent="0.2">
      <c r="A80" s="158" t="s">
        <v>244</v>
      </c>
      <c r="B80" s="159" t="s">
        <v>152</v>
      </c>
      <c r="C80" s="158" t="s">
        <v>84</v>
      </c>
      <c r="D80" s="226" t="s">
        <v>245</v>
      </c>
      <c r="E80" s="156"/>
      <c r="F80" s="56"/>
      <c r="G80" s="156"/>
      <c r="H80" s="56"/>
      <c r="I80" s="156"/>
      <c r="J80" s="56"/>
    </row>
    <row r="81" spans="1:10" s="22" customFormat="1" ht="11.25" x14ac:dyDescent="0.2">
      <c r="A81" s="165">
        <v>14</v>
      </c>
      <c r="B81" s="145" t="s">
        <v>57</v>
      </c>
      <c r="C81" s="119">
        <v>102064</v>
      </c>
      <c r="D81" s="166">
        <v>274.58481637221115</v>
      </c>
      <c r="E81" s="156"/>
      <c r="F81" s="56"/>
      <c r="G81" s="156"/>
      <c r="H81" s="56"/>
      <c r="I81" s="156"/>
      <c r="J81" s="56"/>
    </row>
    <row r="82" spans="1:10" s="22" customFormat="1" ht="11.25" x14ac:dyDescent="0.2">
      <c r="A82" s="165">
        <v>2</v>
      </c>
      <c r="B82" s="167" t="s">
        <v>94</v>
      </c>
      <c r="C82" s="119">
        <v>95436</v>
      </c>
      <c r="D82" s="166">
        <v>256.75337567896952</v>
      </c>
      <c r="E82" s="156"/>
      <c r="F82" s="56"/>
      <c r="G82" s="156"/>
      <c r="H82" s="56"/>
      <c r="I82" s="156"/>
      <c r="J82" s="56"/>
    </row>
    <row r="83" spans="1:10" s="22" customFormat="1" ht="11.25" x14ac:dyDescent="0.2">
      <c r="A83" s="165">
        <v>7</v>
      </c>
      <c r="B83" s="167" t="s">
        <v>151</v>
      </c>
      <c r="C83" s="119">
        <v>20312</v>
      </c>
      <c r="D83" s="166">
        <v>54.645779022499148</v>
      </c>
      <c r="E83" s="156"/>
      <c r="F83" s="56"/>
      <c r="G83" s="156"/>
      <c r="H83" s="56"/>
      <c r="I83" s="156"/>
      <c r="J83" s="56"/>
    </row>
    <row r="84" spans="1:10" s="22" customFormat="1" ht="11.25" x14ac:dyDescent="0.2">
      <c r="A84" s="165">
        <v>9</v>
      </c>
      <c r="B84" s="167" t="s">
        <v>50</v>
      </c>
      <c r="C84" s="119">
        <v>16709</v>
      </c>
      <c r="D84" s="166">
        <v>44.952556207509758</v>
      </c>
      <c r="E84" s="156"/>
      <c r="F84" s="56"/>
      <c r="G84" s="156"/>
      <c r="H84" s="56"/>
      <c r="I84" s="156"/>
      <c r="J84" s="56"/>
    </row>
    <row r="85" spans="1:10" s="22" customFormat="1" ht="11.25" x14ac:dyDescent="0.2">
      <c r="A85" s="165">
        <v>4</v>
      </c>
      <c r="B85" s="167" t="s">
        <v>73</v>
      </c>
      <c r="C85" s="119">
        <v>14982</v>
      </c>
      <c r="D85" s="161">
        <v>40.306373637016648</v>
      </c>
      <c r="E85" s="156"/>
      <c r="F85" s="56"/>
      <c r="G85" s="156"/>
      <c r="H85" s="56"/>
      <c r="I85" s="156"/>
      <c r="J85" s="56"/>
    </row>
    <row r="86" spans="1:10" s="22" customFormat="1" ht="11.25" x14ac:dyDescent="0.2">
      <c r="A86" s="163"/>
      <c r="B86" s="145"/>
      <c r="C86" s="167"/>
      <c r="D86" s="164"/>
      <c r="E86" s="156"/>
      <c r="F86" s="56"/>
      <c r="G86" s="156"/>
      <c r="H86" s="56"/>
      <c r="I86" s="156"/>
      <c r="J86" s="56"/>
    </row>
    <row r="87" spans="1:10" s="22" customFormat="1" ht="11.25" x14ac:dyDescent="0.2">
      <c r="A87" s="158" t="s">
        <v>244</v>
      </c>
      <c r="B87" s="159" t="s">
        <v>153</v>
      </c>
      <c r="C87" s="158" t="s">
        <v>84</v>
      </c>
      <c r="D87" s="226" t="s">
        <v>245</v>
      </c>
      <c r="E87" s="156"/>
      <c r="F87" s="56"/>
      <c r="G87" s="156"/>
      <c r="H87" s="56"/>
      <c r="I87" s="156"/>
      <c r="J87" s="56"/>
    </row>
    <row r="88" spans="1:10" s="22" customFormat="1" ht="11.25" x14ac:dyDescent="0.2">
      <c r="A88" s="165">
        <v>2</v>
      </c>
      <c r="B88" s="145" t="s">
        <v>94</v>
      </c>
      <c r="C88" s="119">
        <v>85275</v>
      </c>
      <c r="D88" s="161">
        <v>164.84727342319789</v>
      </c>
      <c r="E88" s="156"/>
      <c r="F88" s="56"/>
      <c r="G88" s="156"/>
      <c r="H88" s="56"/>
      <c r="I88" s="156"/>
      <c r="J88" s="56"/>
    </row>
    <row r="89" spans="1:10" s="22" customFormat="1" ht="11.25" x14ac:dyDescent="0.2">
      <c r="A89" s="165">
        <v>14</v>
      </c>
      <c r="B89" s="145" t="s">
        <v>57</v>
      </c>
      <c r="C89" s="119">
        <v>69285</v>
      </c>
      <c r="D89" s="161">
        <v>133.93659735123148</v>
      </c>
      <c r="E89" s="156"/>
      <c r="F89" s="56"/>
      <c r="G89" s="156"/>
      <c r="H89" s="56"/>
      <c r="I89" s="156"/>
      <c r="J89" s="56"/>
    </row>
    <row r="90" spans="1:10" s="22" customFormat="1" ht="11.25" x14ac:dyDescent="0.2">
      <c r="A90" s="165">
        <v>7</v>
      </c>
      <c r="B90" s="145" t="s">
        <v>151</v>
      </c>
      <c r="C90" s="119">
        <v>29082</v>
      </c>
      <c r="D90" s="161">
        <v>56.219154566912238</v>
      </c>
      <c r="E90" s="156"/>
      <c r="F90" s="56"/>
      <c r="G90" s="156"/>
      <c r="H90" s="56"/>
      <c r="I90" s="156"/>
      <c r="J90" s="56"/>
    </row>
    <row r="91" spans="1:10" s="22" customFormat="1" ht="11.25" x14ac:dyDescent="0.2">
      <c r="A91" s="165">
        <v>4</v>
      </c>
      <c r="B91" s="145" t="s">
        <v>73</v>
      </c>
      <c r="C91" s="119">
        <v>18103</v>
      </c>
      <c r="D91" s="161">
        <v>34.99537016452831</v>
      </c>
      <c r="E91" s="156"/>
      <c r="F91" s="56"/>
      <c r="G91" s="156"/>
      <c r="H91" s="56"/>
      <c r="I91" s="156"/>
      <c r="J91" s="56"/>
    </row>
    <row r="92" spans="1:10" s="22" customFormat="1" ht="12" thickBot="1" x14ac:dyDescent="0.25">
      <c r="A92" s="168">
        <v>13</v>
      </c>
      <c r="B92" s="169" t="s">
        <v>55</v>
      </c>
      <c r="C92" s="170">
        <v>16536</v>
      </c>
      <c r="D92" s="171">
        <v>31.966162571984761</v>
      </c>
      <c r="E92" s="156"/>
      <c r="F92" s="56"/>
      <c r="G92" s="156"/>
      <c r="H92" s="56"/>
      <c r="I92" s="156"/>
      <c r="J92" s="56"/>
    </row>
    <row r="93" spans="1:10" s="22" customFormat="1" ht="11.25" x14ac:dyDescent="0.2">
      <c r="C93" s="155"/>
      <c r="D93" s="56"/>
      <c r="E93" s="156"/>
      <c r="F93" s="56"/>
      <c r="G93" s="156"/>
      <c r="H93" s="56"/>
      <c r="I93" s="156"/>
      <c r="J93" s="56"/>
    </row>
    <row r="94" spans="1:10" s="22" customFormat="1" ht="11.25" x14ac:dyDescent="0.2">
      <c r="C94" s="155"/>
      <c r="D94" s="56"/>
      <c r="E94" s="156"/>
      <c r="F94" s="56"/>
      <c r="G94" s="156"/>
      <c r="H94" s="56"/>
      <c r="I94" s="156"/>
      <c r="J94" s="56"/>
    </row>
    <row r="95" spans="1:10" s="22" customFormat="1" ht="11.25" x14ac:dyDescent="0.2">
      <c r="C95" s="155"/>
      <c r="D95" s="56"/>
      <c r="E95" s="156"/>
      <c r="F95" s="56"/>
      <c r="G95" s="156"/>
      <c r="H95" s="56"/>
      <c r="I95" s="156"/>
      <c r="J95" s="56"/>
    </row>
    <row r="96" spans="1:10" s="22" customFormat="1" ht="11.25" x14ac:dyDescent="0.2">
      <c r="C96" s="155"/>
      <c r="D96" s="56"/>
      <c r="E96" s="156"/>
      <c r="F96" s="56"/>
      <c r="G96" s="156"/>
      <c r="H96" s="56"/>
      <c r="I96" s="156"/>
      <c r="J96" s="56"/>
    </row>
    <row r="97" spans="3:10" s="22" customFormat="1" ht="11.25" x14ac:dyDescent="0.2">
      <c r="C97" s="155"/>
      <c r="D97" s="56"/>
      <c r="E97" s="156"/>
      <c r="F97" s="56"/>
      <c r="G97" s="156"/>
      <c r="H97" s="56"/>
      <c r="I97" s="156"/>
      <c r="J97" s="56"/>
    </row>
    <row r="98" spans="3:10" s="22" customFormat="1" ht="11.25" x14ac:dyDescent="0.2">
      <c r="C98" s="155"/>
      <c r="D98" s="56"/>
      <c r="E98" s="156"/>
      <c r="F98" s="56"/>
      <c r="G98" s="156"/>
      <c r="H98" s="56"/>
      <c r="I98" s="156"/>
      <c r="J98" s="56"/>
    </row>
    <row r="99" spans="3:10" s="22" customFormat="1" ht="11.25" x14ac:dyDescent="0.2">
      <c r="C99" s="155"/>
      <c r="D99" s="56"/>
      <c r="E99" s="156"/>
      <c r="F99" s="56"/>
      <c r="G99" s="156"/>
      <c r="H99" s="56"/>
      <c r="I99" s="156"/>
      <c r="J99" s="56"/>
    </row>
    <row r="100" spans="3:10" s="22" customFormat="1" ht="11.25" x14ac:dyDescent="0.2">
      <c r="C100" s="155"/>
      <c r="D100" s="56"/>
      <c r="E100" s="156"/>
      <c r="F100" s="56"/>
      <c r="G100" s="156"/>
      <c r="H100" s="56"/>
      <c r="I100" s="156"/>
      <c r="J100" s="56"/>
    </row>
    <row r="101" spans="3:10" s="22" customFormat="1" ht="11.25" x14ac:dyDescent="0.2">
      <c r="C101" s="155"/>
      <c r="D101" s="56"/>
      <c r="E101" s="156"/>
      <c r="F101" s="56"/>
      <c r="G101" s="156"/>
      <c r="H101" s="56"/>
      <c r="I101" s="156"/>
      <c r="J101" s="56"/>
    </row>
    <row r="102" spans="3:10" s="22" customFormat="1" ht="11.25" x14ac:dyDescent="0.2">
      <c r="C102" s="155"/>
      <c r="D102" s="56"/>
      <c r="E102" s="156"/>
      <c r="F102" s="56"/>
      <c r="G102" s="156"/>
      <c r="H102" s="56"/>
      <c r="I102" s="156"/>
      <c r="J102" s="56"/>
    </row>
    <row r="103" spans="3:10" s="22" customFormat="1" ht="11.25" x14ac:dyDescent="0.2">
      <c r="C103" s="155"/>
      <c r="D103" s="56"/>
      <c r="E103" s="156"/>
      <c r="F103" s="56"/>
      <c r="G103" s="156"/>
      <c r="H103" s="56"/>
      <c r="I103" s="156"/>
      <c r="J103" s="56"/>
    </row>
    <row r="104" spans="3:10" s="22" customFormat="1" ht="11.25" x14ac:dyDescent="0.2">
      <c r="C104" s="155"/>
      <c r="D104" s="56"/>
      <c r="E104" s="156"/>
      <c r="F104" s="56"/>
      <c r="G104" s="156"/>
      <c r="H104" s="56"/>
      <c r="I104" s="156"/>
      <c r="J104" s="56"/>
    </row>
    <row r="105" spans="3:10" s="22" customFormat="1" ht="11.25" x14ac:dyDescent="0.2">
      <c r="C105" s="155"/>
      <c r="D105" s="56"/>
      <c r="E105" s="156"/>
      <c r="F105" s="56"/>
      <c r="G105" s="156"/>
      <c r="H105" s="56"/>
      <c r="I105" s="156"/>
      <c r="J105" s="56"/>
    </row>
    <row r="106" spans="3:10" s="22" customFormat="1" ht="11.25" x14ac:dyDescent="0.2">
      <c r="C106" s="155"/>
      <c r="D106" s="56"/>
      <c r="E106" s="156"/>
      <c r="F106" s="56"/>
      <c r="G106" s="156"/>
      <c r="H106" s="56"/>
      <c r="I106" s="156"/>
      <c r="J106" s="56"/>
    </row>
    <row r="107" spans="3:10" s="22" customFormat="1" ht="11.25" x14ac:dyDescent="0.2">
      <c r="C107" s="155"/>
      <c r="D107" s="56"/>
      <c r="E107" s="156"/>
      <c r="F107" s="56"/>
      <c r="G107" s="156"/>
      <c r="H107" s="56"/>
      <c r="I107" s="156"/>
      <c r="J107" s="56"/>
    </row>
    <row r="108" spans="3:10" s="22" customFormat="1" ht="11.25" x14ac:dyDescent="0.2">
      <c r="C108" s="155"/>
      <c r="D108" s="56"/>
      <c r="E108" s="156"/>
      <c r="F108" s="56"/>
      <c r="G108" s="156"/>
      <c r="H108" s="56"/>
      <c r="I108" s="156"/>
      <c r="J108" s="56"/>
    </row>
    <row r="109" spans="3:10" s="22" customFormat="1" ht="11.25" x14ac:dyDescent="0.2">
      <c r="C109" s="155"/>
      <c r="D109" s="56"/>
      <c r="E109" s="156"/>
      <c r="F109" s="56"/>
      <c r="G109" s="156"/>
      <c r="H109" s="56"/>
      <c r="I109" s="156"/>
      <c r="J109" s="56"/>
    </row>
    <row r="110" spans="3:10" s="22" customFormat="1" ht="11.25" x14ac:dyDescent="0.2">
      <c r="C110" s="155"/>
      <c r="D110" s="56"/>
      <c r="E110" s="156"/>
      <c r="F110" s="56"/>
      <c r="G110" s="156"/>
      <c r="H110" s="56"/>
      <c r="I110" s="156"/>
      <c r="J110" s="56"/>
    </row>
    <row r="111" spans="3:10" s="22" customFormat="1" ht="11.25" x14ac:dyDescent="0.2">
      <c r="C111" s="155"/>
      <c r="D111" s="56"/>
      <c r="E111" s="156"/>
      <c r="F111" s="56"/>
      <c r="G111" s="156"/>
      <c r="H111" s="56"/>
      <c r="I111" s="156"/>
      <c r="J111" s="56"/>
    </row>
    <row r="112" spans="3:10" s="22" customFormat="1" ht="11.25" x14ac:dyDescent="0.2">
      <c r="C112" s="155"/>
      <c r="D112" s="56"/>
      <c r="E112" s="156"/>
      <c r="F112" s="56"/>
      <c r="G112" s="156"/>
      <c r="H112" s="56"/>
      <c r="I112" s="156"/>
      <c r="J112" s="56"/>
    </row>
    <row r="113" spans="3:10" s="22" customFormat="1" ht="11.25" x14ac:dyDescent="0.2">
      <c r="C113" s="155"/>
      <c r="D113" s="56"/>
      <c r="E113" s="156"/>
      <c r="F113" s="56"/>
      <c r="G113" s="156"/>
      <c r="H113" s="56"/>
      <c r="I113" s="156"/>
      <c r="J113" s="56"/>
    </row>
    <row r="114" spans="3:10" s="22" customFormat="1" ht="11.25" x14ac:dyDescent="0.2">
      <c r="C114" s="155"/>
      <c r="D114" s="56"/>
      <c r="E114" s="156"/>
      <c r="F114" s="56"/>
      <c r="G114" s="156"/>
      <c r="H114" s="56"/>
      <c r="I114" s="156"/>
      <c r="J114" s="56"/>
    </row>
    <row r="115" spans="3:10" s="22" customFormat="1" ht="11.25" x14ac:dyDescent="0.2">
      <c r="C115" s="155"/>
      <c r="D115" s="56"/>
      <c r="E115" s="156"/>
      <c r="F115" s="56"/>
      <c r="G115" s="156"/>
      <c r="H115" s="56"/>
      <c r="I115" s="156"/>
      <c r="J115" s="56"/>
    </row>
    <row r="116" spans="3:10" s="22" customFormat="1" ht="11.25" x14ac:dyDescent="0.2">
      <c r="C116" s="155"/>
      <c r="D116" s="56"/>
      <c r="E116" s="156"/>
      <c r="F116" s="56"/>
      <c r="G116" s="156"/>
      <c r="H116" s="56"/>
      <c r="I116" s="156"/>
      <c r="J116" s="56"/>
    </row>
    <row r="117" spans="3:10" s="22" customFormat="1" ht="11.25" x14ac:dyDescent="0.2">
      <c r="C117" s="155"/>
      <c r="D117" s="56"/>
      <c r="E117" s="156"/>
      <c r="F117" s="56"/>
      <c r="G117" s="156"/>
      <c r="H117" s="56"/>
      <c r="I117" s="156"/>
      <c r="J117" s="56"/>
    </row>
    <row r="118" spans="3:10" s="22" customFormat="1" ht="11.25" x14ac:dyDescent="0.2">
      <c r="C118" s="155"/>
      <c r="D118" s="56"/>
      <c r="E118" s="156"/>
      <c r="F118" s="56"/>
      <c r="G118" s="156"/>
      <c r="H118" s="56"/>
      <c r="I118" s="156"/>
      <c r="J118" s="56"/>
    </row>
    <row r="119" spans="3:10" s="22" customFormat="1" ht="11.25" x14ac:dyDescent="0.2">
      <c r="C119" s="155"/>
      <c r="D119" s="56"/>
      <c r="E119" s="156"/>
      <c r="F119" s="56"/>
      <c r="G119" s="156"/>
      <c r="H119" s="56"/>
      <c r="I119" s="156"/>
      <c r="J119" s="56"/>
    </row>
    <row r="120" spans="3:10" s="22" customFormat="1" ht="11.25" x14ac:dyDescent="0.2">
      <c r="C120" s="155"/>
      <c r="D120" s="56"/>
      <c r="E120" s="156"/>
      <c r="F120" s="56"/>
      <c r="G120" s="156"/>
      <c r="H120" s="56"/>
      <c r="I120" s="156"/>
      <c r="J120" s="56"/>
    </row>
    <row r="121" spans="3:10" s="22" customFormat="1" ht="11.25" x14ac:dyDescent="0.2">
      <c r="C121" s="155"/>
      <c r="D121" s="56"/>
      <c r="E121" s="156"/>
      <c r="F121" s="56"/>
      <c r="G121" s="156"/>
      <c r="H121" s="56"/>
      <c r="I121" s="156"/>
      <c r="J121" s="56"/>
    </row>
    <row r="122" spans="3:10" s="22" customFormat="1" ht="11.25" x14ac:dyDescent="0.2">
      <c r="C122" s="155"/>
      <c r="D122" s="56"/>
      <c r="E122" s="156"/>
      <c r="F122" s="56"/>
      <c r="G122" s="156"/>
      <c r="H122" s="56"/>
      <c r="I122" s="156"/>
      <c r="J122" s="56"/>
    </row>
    <row r="123" spans="3:10" s="22" customFormat="1" ht="11.25" x14ac:dyDescent="0.2">
      <c r="C123" s="155"/>
      <c r="D123" s="56"/>
      <c r="E123" s="156"/>
      <c r="F123" s="56"/>
      <c r="G123" s="156"/>
      <c r="H123" s="56"/>
      <c r="I123" s="156"/>
      <c r="J123" s="56"/>
    </row>
    <row r="124" spans="3:10" s="22" customFormat="1" ht="11.25" x14ac:dyDescent="0.2">
      <c r="C124" s="155"/>
      <c r="D124" s="56"/>
      <c r="E124" s="156"/>
      <c r="F124" s="56"/>
      <c r="G124" s="156"/>
      <c r="H124" s="56"/>
      <c r="I124" s="156"/>
      <c r="J124" s="56"/>
    </row>
    <row r="125" spans="3:10" s="22" customFormat="1" ht="11.25" x14ac:dyDescent="0.2">
      <c r="C125" s="155"/>
      <c r="D125" s="56"/>
      <c r="E125" s="156"/>
      <c r="F125" s="56"/>
      <c r="G125" s="156"/>
      <c r="H125" s="56"/>
      <c r="I125" s="156"/>
      <c r="J125" s="56"/>
    </row>
    <row r="126" spans="3:10" s="22" customFormat="1" ht="11.25" x14ac:dyDescent="0.2">
      <c r="C126" s="155"/>
      <c r="D126" s="56"/>
      <c r="E126" s="156"/>
      <c r="F126" s="56"/>
      <c r="G126" s="156"/>
      <c r="H126" s="56"/>
      <c r="I126" s="156"/>
      <c r="J126" s="56"/>
    </row>
    <row r="127" spans="3:10" s="22" customFormat="1" ht="11.25" x14ac:dyDescent="0.2">
      <c r="C127" s="155"/>
      <c r="D127" s="56"/>
      <c r="E127" s="156"/>
      <c r="F127" s="56"/>
      <c r="G127" s="156"/>
      <c r="H127" s="56"/>
      <c r="I127" s="156"/>
      <c r="J127" s="56"/>
    </row>
    <row r="128" spans="3:10" s="22" customFormat="1" ht="11.25" x14ac:dyDescent="0.2">
      <c r="C128" s="155"/>
      <c r="D128" s="56"/>
      <c r="E128" s="156"/>
      <c r="F128" s="56"/>
      <c r="G128" s="156"/>
      <c r="H128" s="56"/>
      <c r="I128" s="156"/>
      <c r="J128" s="56"/>
    </row>
    <row r="129" spans="3:10" s="22" customFormat="1" ht="11.25" x14ac:dyDescent="0.2">
      <c r="C129" s="155"/>
      <c r="D129" s="56"/>
      <c r="E129" s="156"/>
      <c r="F129" s="56"/>
      <c r="G129" s="156"/>
      <c r="H129" s="56"/>
      <c r="I129" s="156"/>
      <c r="J129" s="56"/>
    </row>
    <row r="130" spans="3:10" s="22" customFormat="1" ht="11.25" x14ac:dyDescent="0.2">
      <c r="C130" s="155"/>
      <c r="D130" s="56"/>
      <c r="E130" s="156"/>
      <c r="F130" s="56"/>
      <c r="G130" s="156"/>
      <c r="H130" s="56"/>
      <c r="I130" s="156"/>
      <c r="J130" s="56"/>
    </row>
    <row r="131" spans="3:10" s="22" customFormat="1" ht="11.25" x14ac:dyDescent="0.2">
      <c r="C131" s="155"/>
      <c r="D131" s="56"/>
      <c r="E131" s="156"/>
      <c r="F131" s="56"/>
      <c r="G131" s="156"/>
      <c r="H131" s="56"/>
      <c r="I131" s="156"/>
      <c r="J131" s="56"/>
    </row>
    <row r="132" spans="3:10" s="22" customFormat="1" ht="11.25" x14ac:dyDescent="0.2">
      <c r="C132" s="155"/>
      <c r="D132" s="56"/>
      <c r="E132" s="156"/>
      <c r="F132" s="56"/>
      <c r="G132" s="156"/>
      <c r="H132" s="56"/>
      <c r="I132" s="156"/>
      <c r="J132" s="56"/>
    </row>
    <row r="133" spans="3:10" s="22" customFormat="1" ht="11.25" x14ac:dyDescent="0.2">
      <c r="C133" s="155"/>
      <c r="D133" s="56"/>
      <c r="E133" s="156"/>
      <c r="F133" s="56"/>
      <c r="G133" s="156"/>
      <c r="H133" s="56"/>
      <c r="I133" s="156"/>
      <c r="J133" s="56"/>
    </row>
    <row r="134" spans="3:10" s="22" customFormat="1" ht="11.25" x14ac:dyDescent="0.2">
      <c r="C134" s="155"/>
      <c r="D134" s="56"/>
      <c r="E134" s="156"/>
      <c r="F134" s="56"/>
      <c r="G134" s="156"/>
      <c r="H134" s="56"/>
      <c r="I134" s="156"/>
      <c r="J134" s="56"/>
    </row>
    <row r="135" spans="3:10" s="22" customFormat="1" ht="11.25" x14ac:dyDescent="0.2">
      <c r="C135" s="155"/>
      <c r="D135" s="56"/>
      <c r="E135" s="156"/>
      <c r="F135" s="56"/>
      <c r="G135" s="156"/>
      <c r="H135" s="56"/>
      <c r="I135" s="156"/>
      <c r="J135" s="56"/>
    </row>
    <row r="136" spans="3:10" s="22" customFormat="1" ht="11.25" x14ac:dyDescent="0.2">
      <c r="C136" s="155"/>
      <c r="D136" s="56"/>
      <c r="E136" s="156"/>
      <c r="F136" s="56"/>
      <c r="G136" s="156"/>
      <c r="H136" s="56"/>
      <c r="I136" s="156"/>
      <c r="J136" s="56"/>
    </row>
    <row r="137" spans="3:10" s="22" customFormat="1" ht="11.25" x14ac:dyDescent="0.2">
      <c r="C137" s="155"/>
      <c r="D137" s="56"/>
      <c r="E137" s="156"/>
      <c r="F137" s="56"/>
      <c r="G137" s="156"/>
      <c r="H137" s="56"/>
      <c r="I137" s="156"/>
      <c r="J137" s="56"/>
    </row>
    <row r="138" spans="3:10" s="22" customFormat="1" ht="11.25" x14ac:dyDescent="0.2">
      <c r="C138" s="155"/>
      <c r="D138" s="56"/>
      <c r="E138" s="156"/>
      <c r="F138" s="56"/>
      <c r="G138" s="156"/>
      <c r="H138" s="56"/>
      <c r="I138" s="156"/>
      <c r="J138" s="56"/>
    </row>
    <row r="139" spans="3:10" s="22" customFormat="1" ht="11.25" x14ac:dyDescent="0.2">
      <c r="C139" s="155"/>
      <c r="D139" s="56"/>
      <c r="E139" s="156"/>
      <c r="F139" s="56"/>
      <c r="G139" s="156"/>
      <c r="H139" s="56"/>
      <c r="I139" s="156"/>
      <c r="J139" s="56"/>
    </row>
    <row r="140" spans="3:10" s="22" customFormat="1" ht="11.25" x14ac:dyDescent="0.2">
      <c r="C140" s="155"/>
      <c r="D140" s="56"/>
      <c r="E140" s="156"/>
      <c r="F140" s="56"/>
      <c r="G140" s="156"/>
      <c r="H140" s="56"/>
      <c r="I140" s="156"/>
      <c r="J140" s="56"/>
    </row>
    <row r="141" spans="3:10" s="22" customFormat="1" ht="11.25" x14ac:dyDescent="0.2">
      <c r="C141" s="155"/>
      <c r="D141" s="56"/>
      <c r="E141" s="156"/>
      <c r="F141" s="56"/>
      <c r="G141" s="156"/>
      <c r="H141" s="56"/>
      <c r="I141" s="156"/>
      <c r="J141" s="56"/>
    </row>
    <row r="142" spans="3:10" s="22" customFormat="1" ht="11.25" x14ac:dyDescent="0.2">
      <c r="C142" s="155"/>
      <c r="D142" s="56"/>
      <c r="E142" s="156"/>
      <c r="F142" s="56"/>
      <c r="G142" s="156"/>
      <c r="H142" s="56"/>
      <c r="I142" s="156"/>
      <c r="J142" s="56"/>
    </row>
    <row r="143" spans="3:10" s="22" customFormat="1" ht="11.25" x14ac:dyDescent="0.2">
      <c r="C143" s="155"/>
      <c r="D143" s="56"/>
      <c r="E143" s="156"/>
      <c r="F143" s="56"/>
      <c r="G143" s="156"/>
      <c r="H143" s="56"/>
      <c r="I143" s="156"/>
      <c r="J143" s="56"/>
    </row>
    <row r="144" spans="3:10" s="22" customFormat="1" ht="11.25" x14ac:dyDescent="0.2">
      <c r="C144" s="155"/>
      <c r="D144" s="56"/>
      <c r="E144" s="156"/>
      <c r="F144" s="56"/>
      <c r="G144" s="156"/>
      <c r="H144" s="56"/>
      <c r="I144" s="156"/>
      <c r="J144" s="56"/>
    </row>
    <row r="145" spans="3:10" s="22" customFormat="1" ht="11.25" x14ac:dyDescent="0.2">
      <c r="C145" s="155"/>
      <c r="D145" s="56"/>
      <c r="E145" s="156"/>
      <c r="F145" s="56"/>
      <c r="G145" s="156"/>
      <c r="H145" s="56"/>
      <c r="I145" s="156"/>
      <c r="J145" s="56"/>
    </row>
    <row r="146" spans="3:10" s="22" customFormat="1" ht="11.25" x14ac:dyDescent="0.2">
      <c r="C146" s="155"/>
      <c r="D146" s="56"/>
      <c r="E146" s="156"/>
      <c r="F146" s="56"/>
      <c r="G146" s="156"/>
      <c r="H146" s="56"/>
      <c r="I146" s="156"/>
      <c r="J146" s="56"/>
    </row>
    <row r="147" spans="3:10" s="22" customFormat="1" ht="11.25" x14ac:dyDescent="0.2">
      <c r="C147" s="155"/>
      <c r="D147" s="56"/>
      <c r="E147" s="156"/>
      <c r="F147" s="56"/>
      <c r="G147" s="156"/>
      <c r="H147" s="56"/>
      <c r="I147" s="156"/>
      <c r="J147" s="56"/>
    </row>
    <row r="148" spans="3:10" s="22" customFormat="1" ht="11.25" x14ac:dyDescent="0.2">
      <c r="C148" s="155"/>
      <c r="D148" s="56"/>
      <c r="E148" s="156"/>
      <c r="F148" s="56"/>
      <c r="G148" s="156"/>
      <c r="H148" s="56"/>
      <c r="I148" s="156"/>
      <c r="J148" s="56"/>
    </row>
    <row r="149" spans="3:10" s="22" customFormat="1" ht="11.25" x14ac:dyDescent="0.2">
      <c r="C149" s="155"/>
      <c r="D149" s="56"/>
      <c r="E149" s="156"/>
      <c r="F149" s="56"/>
      <c r="G149" s="156"/>
      <c r="H149" s="56"/>
      <c r="I149" s="156"/>
      <c r="J149" s="56"/>
    </row>
    <row r="150" spans="3:10" s="22" customFormat="1" ht="11.25" x14ac:dyDescent="0.2">
      <c r="C150" s="155"/>
      <c r="D150" s="56"/>
      <c r="E150" s="156"/>
      <c r="F150" s="56"/>
      <c r="G150" s="156"/>
      <c r="H150" s="56"/>
      <c r="I150" s="156"/>
      <c r="J150" s="56"/>
    </row>
    <row r="151" spans="3:10" s="22" customFormat="1" ht="11.25" x14ac:dyDescent="0.2">
      <c r="C151" s="155"/>
      <c r="D151" s="56"/>
      <c r="E151" s="156"/>
      <c r="F151" s="56"/>
      <c r="G151" s="156"/>
      <c r="H151" s="56"/>
      <c r="I151" s="156"/>
      <c r="J151" s="56"/>
    </row>
    <row r="152" spans="3:10" s="22" customFormat="1" ht="11.25" x14ac:dyDescent="0.2">
      <c r="C152" s="155"/>
      <c r="D152" s="56"/>
      <c r="E152" s="156"/>
      <c r="F152" s="56"/>
      <c r="G152" s="156"/>
      <c r="H152" s="56"/>
      <c r="I152" s="156"/>
      <c r="J152" s="56"/>
    </row>
    <row r="153" spans="3:10" s="22" customFormat="1" ht="11.25" x14ac:dyDescent="0.2">
      <c r="C153" s="155"/>
      <c r="D153" s="56"/>
      <c r="E153" s="156"/>
      <c r="F153" s="56"/>
      <c r="G153" s="156"/>
      <c r="H153" s="56"/>
      <c r="I153" s="156"/>
      <c r="J153" s="56"/>
    </row>
    <row r="154" spans="3:10" s="22" customFormat="1" ht="11.25" x14ac:dyDescent="0.2">
      <c r="C154" s="155"/>
      <c r="D154" s="56"/>
      <c r="E154" s="156"/>
      <c r="F154" s="56"/>
      <c r="G154" s="156"/>
      <c r="H154" s="56"/>
      <c r="I154" s="156"/>
      <c r="J154" s="56"/>
    </row>
    <row r="155" spans="3:10" s="22" customFormat="1" ht="11.25" x14ac:dyDescent="0.2">
      <c r="C155" s="155"/>
      <c r="D155" s="56"/>
      <c r="E155" s="156"/>
      <c r="F155" s="56"/>
      <c r="G155" s="156"/>
      <c r="H155" s="56"/>
      <c r="I155" s="156"/>
      <c r="J155" s="56"/>
    </row>
    <row r="156" spans="3:10" s="22" customFormat="1" ht="11.25" x14ac:dyDescent="0.2">
      <c r="C156" s="155"/>
      <c r="D156" s="56"/>
      <c r="E156" s="156"/>
      <c r="F156" s="56"/>
      <c r="G156" s="156"/>
      <c r="H156" s="56"/>
      <c r="I156" s="156"/>
      <c r="J156" s="56"/>
    </row>
    <row r="157" spans="3:10" s="22" customFormat="1" ht="11.25" x14ac:dyDescent="0.2">
      <c r="C157" s="155"/>
      <c r="D157" s="56"/>
      <c r="E157" s="156"/>
      <c r="F157" s="56"/>
      <c r="G157" s="156"/>
      <c r="H157" s="56"/>
      <c r="I157" s="156"/>
      <c r="J157" s="56"/>
    </row>
    <row r="158" spans="3:10" s="22" customFormat="1" ht="11.25" x14ac:dyDescent="0.2">
      <c r="C158" s="155"/>
      <c r="D158" s="56"/>
      <c r="E158" s="156"/>
      <c r="F158" s="56"/>
      <c r="G158" s="156"/>
      <c r="H158" s="56"/>
      <c r="I158" s="156"/>
      <c r="J158" s="56"/>
    </row>
    <row r="159" spans="3:10" s="22" customFormat="1" ht="11.25" x14ac:dyDescent="0.2">
      <c r="C159" s="155"/>
      <c r="D159" s="56"/>
      <c r="E159" s="156"/>
      <c r="F159" s="56"/>
      <c r="G159" s="156"/>
      <c r="H159" s="56"/>
      <c r="I159" s="156"/>
      <c r="J159" s="56"/>
    </row>
    <row r="160" spans="3:10" s="22" customFormat="1" ht="11.25" x14ac:dyDescent="0.2">
      <c r="C160" s="155"/>
      <c r="D160" s="56"/>
      <c r="E160" s="156"/>
      <c r="F160" s="56"/>
      <c r="G160" s="156"/>
      <c r="H160" s="56"/>
      <c r="I160" s="156"/>
      <c r="J160" s="56"/>
    </row>
    <row r="161" spans="3:10" s="22" customFormat="1" ht="11.25" x14ac:dyDescent="0.2">
      <c r="C161" s="155"/>
      <c r="D161" s="56"/>
      <c r="E161" s="156"/>
      <c r="F161" s="56"/>
      <c r="G161" s="156"/>
      <c r="H161" s="56"/>
      <c r="I161" s="156"/>
      <c r="J161" s="56"/>
    </row>
    <row r="162" spans="3:10" s="22" customFormat="1" ht="11.25" x14ac:dyDescent="0.2">
      <c r="C162" s="155"/>
      <c r="D162" s="56"/>
      <c r="E162" s="156"/>
      <c r="F162" s="56"/>
      <c r="G162" s="156"/>
      <c r="H162" s="56"/>
      <c r="I162" s="156"/>
      <c r="J162" s="56"/>
    </row>
    <row r="163" spans="3:10" s="22" customFormat="1" ht="11.25" x14ac:dyDescent="0.2">
      <c r="C163" s="155"/>
      <c r="D163" s="56"/>
      <c r="E163" s="156"/>
      <c r="F163" s="56"/>
      <c r="G163" s="156"/>
      <c r="H163" s="56"/>
      <c r="I163" s="156"/>
      <c r="J163" s="56"/>
    </row>
    <row r="164" spans="3:10" s="22" customFormat="1" ht="11.25" x14ac:dyDescent="0.2">
      <c r="C164" s="155"/>
      <c r="D164" s="56"/>
      <c r="E164" s="156"/>
      <c r="F164" s="56"/>
      <c r="G164" s="156"/>
      <c r="H164" s="56"/>
      <c r="I164" s="156"/>
      <c r="J164" s="56"/>
    </row>
    <row r="165" spans="3:10" s="22" customFormat="1" ht="11.25" x14ac:dyDescent="0.2">
      <c r="C165" s="155"/>
      <c r="D165" s="56"/>
      <c r="E165" s="156"/>
      <c r="F165" s="56"/>
      <c r="G165" s="156"/>
      <c r="H165" s="56"/>
      <c r="I165" s="156"/>
      <c r="J165" s="56"/>
    </row>
    <row r="166" spans="3:10" s="22" customFormat="1" ht="11.25" x14ac:dyDescent="0.2">
      <c r="C166" s="155"/>
      <c r="D166" s="56"/>
      <c r="E166" s="156"/>
      <c r="F166" s="56"/>
      <c r="G166" s="156"/>
      <c r="H166" s="56"/>
      <c r="I166" s="156"/>
      <c r="J166" s="56"/>
    </row>
    <row r="167" spans="3:10" s="22" customFormat="1" ht="11.25" x14ac:dyDescent="0.2">
      <c r="C167" s="155"/>
      <c r="D167" s="56"/>
      <c r="E167" s="156"/>
      <c r="F167" s="56"/>
      <c r="G167" s="156"/>
      <c r="H167" s="56"/>
      <c r="I167" s="156"/>
      <c r="J167" s="56"/>
    </row>
    <row r="168" spans="3:10" s="22" customFormat="1" ht="11.25" x14ac:dyDescent="0.2">
      <c r="C168" s="155"/>
      <c r="D168" s="56"/>
      <c r="E168" s="156"/>
      <c r="F168" s="56"/>
      <c r="G168" s="156"/>
      <c r="H168" s="56"/>
      <c r="I168" s="156"/>
      <c r="J168" s="56"/>
    </row>
    <row r="169" spans="3:10" s="22" customFormat="1" ht="11.25" x14ac:dyDescent="0.2">
      <c r="C169" s="155"/>
      <c r="D169" s="56"/>
      <c r="E169" s="156"/>
      <c r="F169" s="56"/>
      <c r="G169" s="156"/>
      <c r="H169" s="56"/>
      <c r="I169" s="156"/>
      <c r="J169" s="56"/>
    </row>
    <row r="170" spans="3:10" s="22" customFormat="1" ht="11.25" x14ac:dyDescent="0.2">
      <c r="C170" s="155"/>
      <c r="D170" s="56"/>
      <c r="E170" s="156"/>
      <c r="F170" s="56"/>
      <c r="G170" s="156"/>
      <c r="H170" s="56"/>
      <c r="I170" s="156"/>
      <c r="J170" s="56"/>
    </row>
    <row r="171" spans="3:10" s="22" customFormat="1" ht="11.25" x14ac:dyDescent="0.2">
      <c r="C171" s="155"/>
      <c r="D171" s="56"/>
      <c r="E171" s="156"/>
      <c r="F171" s="56"/>
      <c r="G171" s="156"/>
      <c r="H171" s="56"/>
      <c r="I171" s="156"/>
      <c r="J171" s="56"/>
    </row>
    <row r="172" spans="3:10" s="22" customFormat="1" ht="11.25" x14ac:dyDescent="0.2">
      <c r="C172" s="155"/>
      <c r="D172" s="56"/>
      <c r="E172" s="156"/>
      <c r="F172" s="56"/>
      <c r="G172" s="156"/>
      <c r="H172" s="56"/>
      <c r="I172" s="156"/>
      <c r="J172" s="56"/>
    </row>
    <row r="173" spans="3:10" s="22" customFormat="1" ht="11.25" x14ac:dyDescent="0.2">
      <c r="C173" s="155"/>
      <c r="D173" s="56"/>
      <c r="E173" s="156"/>
      <c r="F173" s="56"/>
      <c r="G173" s="156"/>
      <c r="H173" s="56"/>
      <c r="I173" s="156"/>
      <c r="J173" s="56"/>
    </row>
    <row r="174" spans="3:10" s="22" customFormat="1" ht="11.25" x14ac:dyDescent="0.2">
      <c r="C174" s="155"/>
      <c r="D174" s="56"/>
      <c r="E174" s="156"/>
      <c r="F174" s="56"/>
      <c r="G174" s="156"/>
      <c r="H174" s="56"/>
      <c r="I174" s="156"/>
      <c r="J174" s="56"/>
    </row>
    <row r="175" spans="3:10" s="22" customFormat="1" ht="11.25" x14ac:dyDescent="0.2">
      <c r="C175" s="155"/>
      <c r="D175" s="56"/>
      <c r="E175" s="156"/>
      <c r="F175" s="56"/>
      <c r="G175" s="156"/>
      <c r="H175" s="56"/>
      <c r="I175" s="156"/>
      <c r="J175" s="56"/>
    </row>
    <row r="176" spans="3:10" s="22" customFormat="1" ht="11.25" x14ac:dyDescent="0.2">
      <c r="C176" s="155"/>
      <c r="D176" s="56"/>
      <c r="E176" s="156"/>
      <c r="F176" s="56"/>
      <c r="G176" s="156"/>
      <c r="H176" s="56"/>
      <c r="I176" s="156"/>
      <c r="J176" s="56"/>
    </row>
    <row r="177" spans="3:10" s="22" customFormat="1" ht="11.25" x14ac:dyDescent="0.2">
      <c r="C177" s="155"/>
      <c r="D177" s="56"/>
      <c r="E177" s="156"/>
      <c r="F177" s="56"/>
      <c r="G177" s="156"/>
      <c r="H177" s="56"/>
      <c r="I177" s="156"/>
      <c r="J177" s="56"/>
    </row>
    <row r="178" spans="3:10" s="22" customFormat="1" ht="11.25" x14ac:dyDescent="0.2">
      <c r="C178" s="155"/>
      <c r="D178" s="56"/>
      <c r="E178" s="156"/>
      <c r="F178" s="56"/>
      <c r="G178" s="156"/>
      <c r="H178" s="56"/>
      <c r="I178" s="156"/>
      <c r="J178" s="56"/>
    </row>
    <row r="179" spans="3:10" s="22" customFormat="1" ht="11.25" x14ac:dyDescent="0.2">
      <c r="C179" s="155"/>
      <c r="D179" s="56"/>
      <c r="E179" s="156"/>
      <c r="F179" s="56"/>
      <c r="G179" s="156"/>
      <c r="H179" s="56"/>
      <c r="I179" s="156"/>
      <c r="J179" s="56"/>
    </row>
    <row r="180" spans="3:10" s="22" customFormat="1" ht="11.25" x14ac:dyDescent="0.2">
      <c r="C180" s="155"/>
      <c r="D180" s="56"/>
      <c r="E180" s="156"/>
      <c r="F180" s="56"/>
      <c r="G180" s="156"/>
      <c r="H180" s="56"/>
      <c r="I180" s="156"/>
      <c r="J180" s="56"/>
    </row>
    <row r="181" spans="3:10" s="22" customFormat="1" ht="11.25" x14ac:dyDescent="0.2">
      <c r="C181" s="155"/>
      <c r="D181" s="56"/>
      <c r="E181" s="156"/>
      <c r="F181" s="56"/>
      <c r="G181" s="156"/>
      <c r="H181" s="56"/>
      <c r="I181" s="156"/>
      <c r="J181" s="56"/>
    </row>
    <row r="182" spans="3:10" s="22" customFormat="1" ht="11.25" x14ac:dyDescent="0.2">
      <c r="C182" s="155"/>
      <c r="D182" s="56"/>
      <c r="E182" s="156"/>
      <c r="F182" s="56"/>
      <c r="G182" s="156"/>
      <c r="H182" s="56"/>
      <c r="I182" s="156"/>
      <c r="J182" s="56"/>
    </row>
    <row r="183" spans="3:10" s="22" customFormat="1" ht="11.25" x14ac:dyDescent="0.2">
      <c r="C183" s="155"/>
      <c r="D183" s="56"/>
      <c r="E183" s="156"/>
      <c r="F183" s="56"/>
      <c r="G183" s="156"/>
      <c r="H183" s="56"/>
      <c r="I183" s="156"/>
      <c r="J183" s="56"/>
    </row>
    <row r="184" spans="3:10" s="22" customFormat="1" ht="11.25" x14ac:dyDescent="0.2">
      <c r="C184" s="155"/>
      <c r="D184" s="56"/>
      <c r="E184" s="156"/>
      <c r="F184" s="56"/>
      <c r="G184" s="156"/>
      <c r="H184" s="56"/>
      <c r="I184" s="156"/>
      <c r="J184" s="56"/>
    </row>
    <row r="185" spans="3:10" s="22" customFormat="1" ht="11.25" x14ac:dyDescent="0.2">
      <c r="C185" s="155"/>
      <c r="D185" s="56"/>
      <c r="E185" s="156"/>
      <c r="F185" s="56"/>
      <c r="G185" s="156"/>
      <c r="H185" s="56"/>
      <c r="I185" s="156"/>
      <c r="J185" s="56"/>
    </row>
    <row r="186" spans="3:10" s="22" customFormat="1" ht="11.25" x14ac:dyDescent="0.2">
      <c r="C186" s="155"/>
      <c r="D186" s="56"/>
      <c r="E186" s="156"/>
      <c r="F186" s="56"/>
      <c r="G186" s="156"/>
      <c r="H186" s="56"/>
      <c r="I186" s="156"/>
      <c r="J186" s="56"/>
    </row>
    <row r="187" spans="3:10" s="22" customFormat="1" ht="11.25" x14ac:dyDescent="0.2">
      <c r="C187" s="155"/>
      <c r="D187" s="56"/>
      <c r="E187" s="156"/>
      <c r="F187" s="56"/>
      <c r="G187" s="156"/>
      <c r="H187" s="56"/>
      <c r="I187" s="156"/>
      <c r="J187" s="56"/>
    </row>
    <row r="188" spans="3:10" s="22" customFormat="1" ht="11.25" x14ac:dyDescent="0.2">
      <c r="C188" s="155"/>
      <c r="D188" s="56"/>
      <c r="E188" s="156"/>
      <c r="F188" s="56"/>
      <c r="G188" s="156"/>
      <c r="H188" s="56"/>
      <c r="I188" s="156"/>
      <c r="J188" s="56"/>
    </row>
    <row r="189" spans="3:10" s="22" customFormat="1" ht="11.25" x14ac:dyDescent="0.2">
      <c r="C189" s="155"/>
      <c r="D189" s="56"/>
      <c r="E189" s="156"/>
      <c r="F189" s="56"/>
      <c r="G189" s="156"/>
      <c r="H189" s="56"/>
      <c r="I189" s="156"/>
      <c r="J189" s="56"/>
    </row>
    <row r="190" spans="3:10" s="22" customFormat="1" ht="11.25" x14ac:dyDescent="0.2">
      <c r="C190" s="155"/>
      <c r="D190" s="56"/>
      <c r="E190" s="156"/>
      <c r="F190" s="56"/>
      <c r="G190" s="156"/>
      <c r="H190" s="56"/>
      <c r="I190" s="156"/>
      <c r="J190" s="56"/>
    </row>
    <row r="191" spans="3:10" s="22" customFormat="1" ht="11.25" x14ac:dyDescent="0.2">
      <c r="C191" s="155"/>
      <c r="D191" s="56"/>
      <c r="E191" s="156"/>
      <c r="F191" s="56"/>
      <c r="G191" s="156"/>
      <c r="H191" s="56"/>
      <c r="I191" s="156"/>
      <c r="J191" s="56"/>
    </row>
    <row r="192" spans="3:10" s="22" customFormat="1" ht="11.25" x14ac:dyDescent="0.2">
      <c r="C192" s="155"/>
      <c r="D192" s="56"/>
      <c r="E192" s="156"/>
      <c r="F192" s="56"/>
      <c r="G192" s="156"/>
      <c r="H192" s="56"/>
      <c r="I192" s="156"/>
      <c r="J192" s="56"/>
    </row>
    <row r="193" spans="3:10" s="22" customFormat="1" ht="11.25" x14ac:dyDescent="0.2">
      <c r="C193" s="155"/>
      <c r="D193" s="56"/>
      <c r="E193" s="156"/>
      <c r="F193" s="56"/>
      <c r="G193" s="156"/>
      <c r="H193" s="56"/>
      <c r="I193" s="156"/>
      <c r="J193" s="56"/>
    </row>
    <row r="194" spans="3:10" s="22" customFormat="1" ht="11.25" x14ac:dyDescent="0.2">
      <c r="C194" s="155"/>
      <c r="D194" s="56"/>
      <c r="E194" s="156"/>
      <c r="F194" s="56"/>
      <c r="G194" s="156"/>
      <c r="H194" s="56"/>
      <c r="I194" s="156"/>
      <c r="J194" s="56"/>
    </row>
    <row r="195" spans="3:10" s="22" customFormat="1" ht="11.25" x14ac:dyDescent="0.2">
      <c r="C195" s="155"/>
      <c r="D195" s="56"/>
      <c r="E195" s="156"/>
      <c r="F195" s="56"/>
      <c r="G195" s="156"/>
      <c r="H195" s="56"/>
      <c r="I195" s="156"/>
      <c r="J195" s="56"/>
    </row>
    <row r="196" spans="3:10" s="22" customFormat="1" ht="11.25" x14ac:dyDescent="0.2">
      <c r="C196" s="155"/>
      <c r="D196" s="56"/>
      <c r="E196" s="156"/>
      <c r="F196" s="56"/>
      <c r="G196" s="156"/>
      <c r="H196" s="56"/>
      <c r="I196" s="156"/>
      <c r="J196" s="56"/>
    </row>
    <row r="197" spans="3:10" s="22" customFormat="1" ht="11.25" x14ac:dyDescent="0.2">
      <c r="C197" s="155"/>
      <c r="D197" s="56"/>
      <c r="E197" s="156"/>
      <c r="F197" s="56"/>
      <c r="G197" s="156"/>
      <c r="H197" s="56"/>
      <c r="I197" s="156"/>
      <c r="J197" s="56"/>
    </row>
    <row r="198" spans="3:10" s="22" customFormat="1" ht="11.25" x14ac:dyDescent="0.2">
      <c r="C198" s="155"/>
      <c r="D198" s="56"/>
      <c r="E198" s="156"/>
      <c r="F198" s="56"/>
      <c r="G198" s="156"/>
      <c r="H198" s="56"/>
      <c r="I198" s="156"/>
      <c r="J198" s="56"/>
    </row>
    <row r="199" spans="3:10" s="22" customFormat="1" ht="11.25" x14ac:dyDescent="0.2">
      <c r="C199" s="155"/>
      <c r="D199" s="56"/>
      <c r="E199" s="156"/>
      <c r="F199" s="56"/>
      <c r="G199" s="156"/>
      <c r="H199" s="56"/>
      <c r="I199" s="156"/>
      <c r="J199" s="56"/>
    </row>
    <row r="200" spans="3:10" s="22" customFormat="1" ht="11.25" x14ac:dyDescent="0.2">
      <c r="C200" s="155"/>
      <c r="D200" s="56"/>
      <c r="E200" s="156"/>
      <c r="F200" s="56"/>
      <c r="G200" s="156"/>
      <c r="H200" s="56"/>
      <c r="I200" s="156"/>
      <c r="J200" s="56"/>
    </row>
    <row r="201" spans="3:10" s="22" customFormat="1" ht="11.25" x14ac:dyDescent="0.2">
      <c r="C201" s="155"/>
      <c r="D201" s="56"/>
      <c r="E201" s="156"/>
      <c r="F201" s="56"/>
      <c r="G201" s="156"/>
      <c r="H201" s="56"/>
      <c r="I201" s="156"/>
      <c r="J201" s="56"/>
    </row>
    <row r="202" spans="3:10" s="22" customFormat="1" ht="11.25" x14ac:dyDescent="0.2">
      <c r="C202" s="155"/>
      <c r="D202" s="56"/>
      <c r="E202" s="156"/>
      <c r="F202" s="56"/>
      <c r="G202" s="156"/>
      <c r="H202" s="56"/>
      <c r="I202" s="156"/>
      <c r="J202" s="56"/>
    </row>
    <row r="203" spans="3:10" s="22" customFormat="1" ht="11.25" x14ac:dyDescent="0.2">
      <c r="C203" s="155"/>
      <c r="D203" s="56"/>
      <c r="E203" s="156"/>
      <c r="F203" s="56"/>
      <c r="G203" s="156"/>
      <c r="H203" s="56"/>
      <c r="I203" s="156"/>
      <c r="J203" s="56"/>
    </row>
    <row r="204" spans="3:10" s="22" customFormat="1" ht="11.25" x14ac:dyDescent="0.2">
      <c r="C204" s="155"/>
      <c r="D204" s="56"/>
      <c r="E204" s="156"/>
      <c r="F204" s="56"/>
      <c r="G204" s="156"/>
      <c r="H204" s="56"/>
      <c r="I204" s="156"/>
      <c r="J204" s="56"/>
    </row>
    <row r="205" spans="3:10" s="22" customFormat="1" ht="11.25" x14ac:dyDescent="0.2">
      <c r="C205" s="155"/>
      <c r="D205" s="56"/>
      <c r="E205" s="156"/>
      <c r="F205" s="56"/>
      <c r="G205" s="156"/>
      <c r="H205" s="56"/>
      <c r="I205" s="156"/>
      <c r="J205" s="56"/>
    </row>
    <row r="206" spans="3:10" s="22" customFormat="1" ht="11.25" x14ac:dyDescent="0.2">
      <c r="C206" s="155"/>
      <c r="D206" s="56"/>
      <c r="E206" s="156"/>
      <c r="F206" s="56"/>
      <c r="G206" s="156"/>
      <c r="H206" s="56"/>
      <c r="I206" s="156"/>
      <c r="J206" s="56"/>
    </row>
  </sheetData>
  <mergeCells count="44">
    <mergeCell ref="A57:A59"/>
    <mergeCell ref="B57:B59"/>
    <mergeCell ref="A60:A62"/>
    <mergeCell ref="B60:B62"/>
    <mergeCell ref="B63:B65"/>
    <mergeCell ref="A48:A50"/>
    <mergeCell ref="B48:B50"/>
    <mergeCell ref="A51:A53"/>
    <mergeCell ref="B51:B53"/>
    <mergeCell ref="A54:A56"/>
    <mergeCell ref="B54:B56"/>
    <mergeCell ref="A39:A41"/>
    <mergeCell ref="B39:B41"/>
    <mergeCell ref="A42:A44"/>
    <mergeCell ref="B42:B44"/>
    <mergeCell ref="A45:A47"/>
    <mergeCell ref="B45:B47"/>
    <mergeCell ref="A30:A32"/>
    <mergeCell ref="B30:B32"/>
    <mergeCell ref="A33:A35"/>
    <mergeCell ref="B33:B35"/>
    <mergeCell ref="A36:A38"/>
    <mergeCell ref="B36:B38"/>
    <mergeCell ref="B21:B23"/>
    <mergeCell ref="A24:A26"/>
    <mergeCell ref="B24:B26"/>
    <mergeCell ref="A27:A29"/>
    <mergeCell ref="B27:B29"/>
    <mergeCell ref="O6:S6"/>
    <mergeCell ref="O31:S31"/>
    <mergeCell ref="B1:K2"/>
    <mergeCell ref="A3:K3"/>
    <mergeCell ref="A72:D72"/>
    <mergeCell ref="A6:A8"/>
    <mergeCell ref="B6:B8"/>
    <mergeCell ref="A9:A11"/>
    <mergeCell ref="B9:B11"/>
    <mergeCell ref="A12:A14"/>
    <mergeCell ref="B12:B14"/>
    <mergeCell ref="A15:A17"/>
    <mergeCell ref="B15:B17"/>
    <mergeCell ref="A18:A20"/>
    <mergeCell ref="B18:B20"/>
    <mergeCell ref="A21:A2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E1" workbookViewId="0">
      <selection activeCell="E1" sqref="E1"/>
    </sheetView>
  </sheetViews>
  <sheetFormatPr defaultColWidth="21.7109375" defaultRowHeight="15" x14ac:dyDescent="0.25"/>
  <cols>
    <col min="1" max="4" width="0" hidden="1" customWidth="1"/>
    <col min="5" max="5" width="80.7109375" customWidth="1"/>
  </cols>
  <sheetData>
    <row r="1" spans="1:11" s="4" customFormat="1" ht="12.75" customHeight="1" x14ac:dyDescent="0.3">
      <c r="A1" s="217">
        <v>2023</v>
      </c>
      <c r="B1" s="217"/>
      <c r="C1" s="217"/>
      <c r="D1" s="5"/>
      <c r="E1" s="26" t="s">
        <v>96</v>
      </c>
      <c r="F1" s="218" t="s">
        <v>97</v>
      </c>
      <c r="G1" s="218"/>
      <c r="H1" s="218"/>
      <c r="I1" s="218"/>
      <c r="J1" s="218"/>
      <c r="K1" s="218"/>
    </row>
    <row r="2" spans="1:11" ht="12.75" customHeight="1" x14ac:dyDescent="0.25">
      <c r="A2" s="2">
        <v>9</v>
      </c>
      <c r="B2" s="3">
        <v>759857</v>
      </c>
      <c r="C2" s="8">
        <f t="shared" ref="C2:C23" si="0">B2*100/5824666</f>
        <v>13.045503381653129</v>
      </c>
      <c r="D2" s="6"/>
      <c r="E2" s="9" t="s">
        <v>98</v>
      </c>
      <c r="F2" s="219" t="s">
        <v>99</v>
      </c>
      <c r="G2" s="219"/>
      <c r="H2" s="219"/>
      <c r="I2" s="219"/>
      <c r="J2" s="219"/>
      <c r="K2" s="219"/>
    </row>
    <row r="3" spans="1:11" ht="15.75" thickBot="1" x14ac:dyDescent="0.3">
      <c r="A3" s="2">
        <v>13</v>
      </c>
      <c r="B3" s="3">
        <v>565420</v>
      </c>
      <c r="C3" s="8">
        <f t="shared" si="0"/>
        <v>9.7073377254592792</v>
      </c>
      <c r="D3" s="7"/>
      <c r="E3" s="10"/>
      <c r="F3" s="11"/>
      <c r="G3" s="10"/>
      <c r="H3" s="10"/>
      <c r="I3" s="10"/>
      <c r="J3" s="10"/>
      <c r="K3" s="10"/>
    </row>
    <row r="4" spans="1:11" x14ac:dyDescent="0.25">
      <c r="A4" s="2">
        <v>21</v>
      </c>
      <c r="B4" s="3">
        <v>557770</v>
      </c>
      <c r="C4" s="8">
        <f t="shared" si="0"/>
        <v>9.5759997225591995</v>
      </c>
      <c r="D4" s="7"/>
      <c r="E4" s="12" t="s">
        <v>100</v>
      </c>
      <c r="F4" s="13"/>
      <c r="G4" s="214" t="s">
        <v>101</v>
      </c>
      <c r="H4" s="215"/>
      <c r="I4" s="215"/>
      <c r="J4" s="215"/>
      <c r="K4" s="216"/>
    </row>
    <row r="5" spans="1:11" x14ac:dyDescent="0.25">
      <c r="A5" s="2">
        <v>4</v>
      </c>
      <c r="B5" s="3">
        <v>516801</v>
      </c>
      <c r="C5" s="8">
        <f t="shared" si="0"/>
        <v>8.872628919838494</v>
      </c>
      <c r="D5" s="7"/>
      <c r="E5" s="14"/>
      <c r="F5" s="15"/>
      <c r="G5" s="241" t="s">
        <v>102</v>
      </c>
      <c r="H5" s="241" t="s">
        <v>103</v>
      </c>
      <c r="I5" s="241" t="s">
        <v>104</v>
      </c>
      <c r="J5" s="242" t="s">
        <v>19</v>
      </c>
      <c r="K5" s="243" t="s">
        <v>246</v>
      </c>
    </row>
    <row r="6" spans="1:11" s="232" customFormat="1" ht="25.5" customHeight="1" x14ac:dyDescent="0.2">
      <c r="A6" s="227">
        <v>18</v>
      </c>
      <c r="B6" s="228">
        <v>377231</v>
      </c>
      <c r="C6" s="229">
        <f t="shared" si="0"/>
        <v>6.4764400224836924</v>
      </c>
      <c r="D6" s="230"/>
      <c r="E6" s="239" t="s">
        <v>105</v>
      </c>
      <c r="F6" s="231" t="s">
        <v>106</v>
      </c>
      <c r="G6" s="16">
        <v>10129</v>
      </c>
      <c r="H6" s="16">
        <v>94768</v>
      </c>
      <c r="I6" s="16">
        <v>373055</v>
      </c>
      <c r="J6" s="17">
        <v>126110</v>
      </c>
      <c r="K6" s="18">
        <v>604062</v>
      </c>
    </row>
    <row r="7" spans="1:11" s="232" customFormat="1" ht="25.5" customHeight="1" x14ac:dyDescent="0.2">
      <c r="A7" s="233">
        <v>5</v>
      </c>
      <c r="B7" s="234">
        <v>375948</v>
      </c>
      <c r="C7" s="235">
        <f t="shared" si="0"/>
        <v>6.4544130084025415</v>
      </c>
      <c r="D7" s="230"/>
      <c r="E7" s="239" t="s">
        <v>107</v>
      </c>
      <c r="F7" s="231" t="s">
        <v>108</v>
      </c>
      <c r="G7" s="16">
        <v>398</v>
      </c>
      <c r="H7" s="16">
        <v>14566</v>
      </c>
      <c r="I7" s="16">
        <v>238466</v>
      </c>
      <c r="J7" s="17">
        <v>196311</v>
      </c>
      <c r="K7" s="18">
        <v>449741</v>
      </c>
    </row>
    <row r="8" spans="1:11" s="232" customFormat="1" ht="25.5" customHeight="1" x14ac:dyDescent="0.2">
      <c r="A8" s="233">
        <v>14</v>
      </c>
      <c r="B8" s="234">
        <v>365363</v>
      </c>
      <c r="C8" s="235">
        <f t="shared" si="0"/>
        <v>6.2726858501414497</v>
      </c>
      <c r="D8" s="230"/>
      <c r="E8" s="239" t="s">
        <v>109</v>
      </c>
      <c r="F8" s="231" t="s">
        <v>110</v>
      </c>
      <c r="G8" s="16">
        <v>923</v>
      </c>
      <c r="H8" s="16">
        <v>10870</v>
      </c>
      <c r="I8" s="16">
        <v>122202</v>
      </c>
      <c r="J8" s="17">
        <v>86408</v>
      </c>
      <c r="K8" s="18">
        <v>220403</v>
      </c>
    </row>
    <row r="9" spans="1:11" s="232" customFormat="1" ht="25.5" customHeight="1" x14ac:dyDescent="0.2">
      <c r="A9" s="233">
        <v>11</v>
      </c>
      <c r="B9" s="234">
        <v>357203</v>
      </c>
      <c r="C9" s="235">
        <f t="shared" si="0"/>
        <v>6.1325919803813642</v>
      </c>
      <c r="D9" s="230"/>
      <c r="E9" s="239" t="s">
        <v>111</v>
      </c>
      <c r="F9" s="231" t="s">
        <v>112</v>
      </c>
      <c r="G9" s="16">
        <v>1543</v>
      </c>
      <c r="H9" s="16">
        <v>22197</v>
      </c>
      <c r="I9" s="16">
        <v>545424</v>
      </c>
      <c r="J9" s="17">
        <v>516801</v>
      </c>
      <c r="K9" s="18">
        <v>1085965</v>
      </c>
    </row>
    <row r="10" spans="1:11" s="232" customFormat="1" ht="25.5" customHeight="1" x14ac:dyDescent="0.2">
      <c r="A10" s="233">
        <v>10</v>
      </c>
      <c r="B10" s="234">
        <v>316612</v>
      </c>
      <c r="C10" s="235">
        <f t="shared" si="0"/>
        <v>5.4357108201568982</v>
      </c>
      <c r="D10" s="230"/>
      <c r="E10" s="239" t="s">
        <v>113</v>
      </c>
      <c r="F10" s="231" t="s">
        <v>114</v>
      </c>
      <c r="G10" s="16">
        <v>1580</v>
      </c>
      <c r="H10" s="16">
        <v>22184</v>
      </c>
      <c r="I10" s="16">
        <v>387685</v>
      </c>
      <c r="J10" s="17">
        <v>375948</v>
      </c>
      <c r="K10" s="18">
        <v>787397</v>
      </c>
    </row>
    <row r="11" spans="1:11" s="232" customFormat="1" ht="25.5" customHeight="1" x14ac:dyDescent="0.2">
      <c r="A11" s="233">
        <v>7</v>
      </c>
      <c r="B11" s="234">
        <v>289194</v>
      </c>
      <c r="C11" s="235">
        <f t="shared" si="0"/>
        <v>4.9649885504164528</v>
      </c>
      <c r="D11" s="230"/>
      <c r="E11" s="239" t="s">
        <v>115</v>
      </c>
      <c r="F11" s="231" t="s">
        <v>116</v>
      </c>
      <c r="G11" s="16">
        <v>383</v>
      </c>
      <c r="H11" s="16">
        <v>11082</v>
      </c>
      <c r="I11" s="16">
        <v>168147</v>
      </c>
      <c r="J11" s="17">
        <v>110184</v>
      </c>
      <c r="K11" s="18">
        <v>289796</v>
      </c>
    </row>
    <row r="12" spans="1:11" s="232" customFormat="1" ht="25.5" customHeight="1" x14ac:dyDescent="0.2">
      <c r="A12" s="233">
        <v>12</v>
      </c>
      <c r="B12" s="234">
        <v>279454</v>
      </c>
      <c r="C12" s="235">
        <f t="shared" si="0"/>
        <v>4.7977686617567432</v>
      </c>
      <c r="D12" s="230"/>
      <c r="E12" s="239" t="s">
        <v>117</v>
      </c>
      <c r="F12" s="231" t="s">
        <v>118</v>
      </c>
      <c r="G12" s="16">
        <v>7833</v>
      </c>
      <c r="H12" s="16">
        <v>69206</v>
      </c>
      <c r="I12" s="16">
        <v>331550</v>
      </c>
      <c r="J12" s="17">
        <v>289194</v>
      </c>
      <c r="K12" s="18">
        <v>697783</v>
      </c>
    </row>
    <row r="13" spans="1:11" s="232" customFormat="1" ht="25.5" customHeight="1" x14ac:dyDescent="0.2">
      <c r="A13" s="233">
        <v>2</v>
      </c>
      <c r="B13" s="234">
        <v>196311</v>
      </c>
      <c r="C13" s="235">
        <f t="shared" si="0"/>
        <v>3.3703391748127705</v>
      </c>
      <c r="D13" s="230"/>
      <c r="E13" s="239" t="s">
        <v>119</v>
      </c>
      <c r="F13" s="231" t="s">
        <v>120</v>
      </c>
      <c r="G13" s="16">
        <v>8188</v>
      </c>
      <c r="H13" s="16">
        <v>45220</v>
      </c>
      <c r="I13" s="16">
        <v>201722</v>
      </c>
      <c r="J13" s="17">
        <v>123993</v>
      </c>
      <c r="K13" s="18">
        <v>379123</v>
      </c>
    </row>
    <row r="14" spans="1:11" s="232" customFormat="1" ht="25.5" customHeight="1" x14ac:dyDescent="0.2">
      <c r="A14" s="233">
        <v>20</v>
      </c>
      <c r="B14" s="234">
        <v>157804</v>
      </c>
      <c r="C14" s="235">
        <f t="shared" si="0"/>
        <v>2.7092368901495809</v>
      </c>
      <c r="D14" s="230"/>
      <c r="E14" s="239" t="s">
        <v>121</v>
      </c>
      <c r="F14" s="231" t="s">
        <v>122</v>
      </c>
      <c r="G14" s="16">
        <v>136</v>
      </c>
      <c r="H14" s="16">
        <v>6884</v>
      </c>
      <c r="I14" s="16">
        <v>597307</v>
      </c>
      <c r="J14" s="17">
        <v>759857</v>
      </c>
      <c r="K14" s="18">
        <v>1364184</v>
      </c>
    </row>
    <row r="15" spans="1:11" s="232" customFormat="1" ht="25.5" customHeight="1" x14ac:dyDescent="0.2">
      <c r="A15" s="233">
        <v>19</v>
      </c>
      <c r="B15" s="234">
        <v>136660</v>
      </c>
      <c r="C15" s="235">
        <f t="shared" si="0"/>
        <v>2.3462289511535941</v>
      </c>
      <c r="D15" s="230"/>
      <c r="E15" s="239" t="s">
        <v>123</v>
      </c>
      <c r="F15" s="231" t="s">
        <v>124</v>
      </c>
      <c r="G15" s="16">
        <v>22177</v>
      </c>
      <c r="H15" s="16">
        <v>216942</v>
      </c>
      <c r="I15" s="16">
        <v>881324</v>
      </c>
      <c r="J15" s="17">
        <v>316612</v>
      </c>
      <c r="K15" s="18">
        <v>1437055</v>
      </c>
    </row>
    <row r="16" spans="1:11" s="232" customFormat="1" ht="25.5" customHeight="1" x14ac:dyDescent="0.2">
      <c r="A16" s="233">
        <v>1</v>
      </c>
      <c r="B16" s="234">
        <v>126110</v>
      </c>
      <c r="C16" s="235">
        <f t="shared" si="0"/>
        <v>2.1651026857162283</v>
      </c>
      <c r="D16" s="230"/>
      <c r="E16" s="239" t="s">
        <v>125</v>
      </c>
      <c r="F16" s="231" t="s">
        <v>126</v>
      </c>
      <c r="G16" s="16">
        <v>1774</v>
      </c>
      <c r="H16" s="16">
        <v>21171</v>
      </c>
      <c r="I16" s="16">
        <v>471147</v>
      </c>
      <c r="J16" s="17">
        <v>357203</v>
      </c>
      <c r="K16" s="18">
        <v>851295</v>
      </c>
    </row>
    <row r="17" spans="1:11" s="232" customFormat="1" ht="25.5" customHeight="1" x14ac:dyDescent="0.2">
      <c r="A17" s="233">
        <v>8</v>
      </c>
      <c r="B17" s="234">
        <v>123993</v>
      </c>
      <c r="C17" s="235">
        <f t="shared" si="0"/>
        <v>2.1287572540640101</v>
      </c>
      <c r="D17" s="230"/>
      <c r="E17" s="239" t="s">
        <v>127</v>
      </c>
      <c r="F17" s="231" t="s">
        <v>128</v>
      </c>
      <c r="G17" s="16">
        <v>8630</v>
      </c>
      <c r="H17" s="16">
        <v>83873</v>
      </c>
      <c r="I17" s="16">
        <v>459036</v>
      </c>
      <c r="J17" s="17">
        <v>279454</v>
      </c>
      <c r="K17" s="18">
        <v>830993</v>
      </c>
    </row>
    <row r="18" spans="1:11" s="232" customFormat="1" ht="25.5" customHeight="1" x14ac:dyDescent="0.2">
      <c r="A18" s="233">
        <v>22</v>
      </c>
      <c r="B18" s="234">
        <v>123634</v>
      </c>
      <c r="C18" s="235">
        <f t="shared" si="0"/>
        <v>2.1225938105292217</v>
      </c>
      <c r="D18" s="230"/>
      <c r="E18" s="239" t="s">
        <v>129</v>
      </c>
      <c r="F18" s="231" t="s">
        <v>130</v>
      </c>
      <c r="G18" s="16">
        <v>600</v>
      </c>
      <c r="H18" s="16">
        <v>37632</v>
      </c>
      <c r="I18" s="16">
        <v>819028</v>
      </c>
      <c r="J18" s="17">
        <v>565420</v>
      </c>
      <c r="K18" s="18">
        <v>1422680</v>
      </c>
    </row>
    <row r="19" spans="1:11" s="232" customFormat="1" ht="25.5" customHeight="1" x14ac:dyDescent="0.2">
      <c r="A19" s="233">
        <v>6</v>
      </c>
      <c r="B19" s="234">
        <v>110184</v>
      </c>
      <c r="C19" s="235">
        <f t="shared" si="0"/>
        <v>1.8916792825545705</v>
      </c>
      <c r="D19" s="230"/>
      <c r="E19" s="239" t="s">
        <v>131</v>
      </c>
      <c r="F19" s="231" t="s">
        <v>132</v>
      </c>
      <c r="G19" s="16">
        <v>3206</v>
      </c>
      <c r="H19" s="16">
        <v>26777</v>
      </c>
      <c r="I19" s="16">
        <v>439125</v>
      </c>
      <c r="J19" s="17">
        <v>365363</v>
      </c>
      <c r="K19" s="18">
        <v>834471</v>
      </c>
    </row>
    <row r="20" spans="1:11" s="232" customFormat="1" ht="25.5" customHeight="1" x14ac:dyDescent="0.2">
      <c r="A20" s="233">
        <v>3</v>
      </c>
      <c r="B20" s="234">
        <v>86408</v>
      </c>
      <c r="C20" s="235">
        <f t="shared" si="0"/>
        <v>1.4834842032143989</v>
      </c>
      <c r="D20" s="230"/>
      <c r="E20" s="239" t="s">
        <v>133</v>
      </c>
      <c r="F20" s="231" t="s">
        <v>134</v>
      </c>
      <c r="G20" s="16">
        <v>16</v>
      </c>
      <c r="H20" s="16">
        <v>46</v>
      </c>
      <c r="I20" s="16">
        <v>4251</v>
      </c>
      <c r="J20" s="17">
        <v>92</v>
      </c>
      <c r="K20" s="18">
        <v>4405</v>
      </c>
    </row>
    <row r="21" spans="1:11" s="232" customFormat="1" ht="25.5" customHeight="1" x14ac:dyDescent="0.2">
      <c r="A21" s="233">
        <v>17</v>
      </c>
      <c r="B21" s="234">
        <v>2545</v>
      </c>
      <c r="C21" s="235">
        <f t="shared" si="0"/>
        <v>4.3693492468065982E-2</v>
      </c>
      <c r="D21" s="230"/>
      <c r="E21" s="239" t="s">
        <v>135</v>
      </c>
      <c r="F21" s="231" t="s">
        <v>136</v>
      </c>
      <c r="G21" s="16">
        <v>629</v>
      </c>
      <c r="H21" s="16">
        <v>456</v>
      </c>
      <c r="I21" s="16">
        <v>255</v>
      </c>
      <c r="J21" s="17">
        <v>72</v>
      </c>
      <c r="K21" s="18">
        <v>1412</v>
      </c>
    </row>
    <row r="22" spans="1:11" s="232" customFormat="1" ht="25.5" customHeight="1" x14ac:dyDescent="0.2">
      <c r="A22" s="233">
        <v>15</v>
      </c>
      <c r="B22" s="234">
        <v>92</v>
      </c>
      <c r="C22" s="235">
        <f t="shared" si="0"/>
        <v>1.5794897080793988E-3</v>
      </c>
      <c r="D22" s="230"/>
      <c r="E22" s="239" t="s">
        <v>137</v>
      </c>
      <c r="F22" s="231" t="s">
        <v>138</v>
      </c>
      <c r="G22" s="16">
        <v>1433</v>
      </c>
      <c r="H22" s="16">
        <v>9067</v>
      </c>
      <c r="I22" s="16">
        <v>10981</v>
      </c>
      <c r="J22" s="17">
        <v>2545</v>
      </c>
      <c r="K22" s="18">
        <v>24026</v>
      </c>
    </row>
    <row r="23" spans="1:11" s="232" customFormat="1" ht="25.5" customHeight="1" x14ac:dyDescent="0.2">
      <c r="A23" s="233">
        <v>16</v>
      </c>
      <c r="B23" s="234">
        <v>72</v>
      </c>
      <c r="C23" s="235">
        <f t="shared" si="0"/>
        <v>1.2361223802360513E-3</v>
      </c>
      <c r="D23" s="230"/>
      <c r="E23" s="239" t="s">
        <v>139</v>
      </c>
      <c r="F23" s="231" t="s">
        <v>140</v>
      </c>
      <c r="G23" s="16">
        <v>14068</v>
      </c>
      <c r="H23" s="16">
        <v>140199</v>
      </c>
      <c r="I23" s="16">
        <v>646658</v>
      </c>
      <c r="J23" s="17">
        <v>377231</v>
      </c>
      <c r="K23" s="18">
        <v>1178156</v>
      </c>
    </row>
    <row r="24" spans="1:11" s="232" customFormat="1" ht="25.5" customHeight="1" x14ac:dyDescent="0.2">
      <c r="A24" s="236" t="s">
        <v>79</v>
      </c>
      <c r="B24" s="237">
        <v>5824666</v>
      </c>
      <c r="C24" s="235">
        <f>B24*100/B24</f>
        <v>100</v>
      </c>
      <c r="D24" s="230"/>
      <c r="E24" s="239" t="s">
        <v>141</v>
      </c>
      <c r="F24" s="231" t="s">
        <v>142</v>
      </c>
      <c r="G24" s="16">
        <v>3072</v>
      </c>
      <c r="H24" s="16">
        <v>52345</v>
      </c>
      <c r="I24" s="16">
        <v>286980</v>
      </c>
      <c r="J24" s="17">
        <v>136660</v>
      </c>
      <c r="K24" s="18">
        <v>479057</v>
      </c>
    </row>
    <row r="25" spans="1:11" s="232" customFormat="1" ht="25.5" customHeight="1" x14ac:dyDescent="0.2">
      <c r="A25" s="236" t="s">
        <v>83</v>
      </c>
      <c r="B25" s="234">
        <v>15639403</v>
      </c>
      <c r="C25" s="235">
        <f>B24*100/B25</f>
        <v>37.243531610509685</v>
      </c>
      <c r="D25" s="230"/>
      <c r="E25" s="239" t="s">
        <v>143</v>
      </c>
      <c r="F25" s="231" t="s">
        <v>144</v>
      </c>
      <c r="G25" s="16">
        <v>2029</v>
      </c>
      <c r="H25" s="16">
        <v>59139</v>
      </c>
      <c r="I25" s="16">
        <v>323741</v>
      </c>
      <c r="J25" s="17">
        <v>123634</v>
      </c>
      <c r="K25" s="18">
        <v>508543</v>
      </c>
    </row>
    <row r="26" spans="1:11" s="232" customFormat="1" ht="25.5" customHeight="1" x14ac:dyDescent="0.2">
      <c r="E26" s="239" t="s">
        <v>145</v>
      </c>
      <c r="F26" s="231" t="s">
        <v>146</v>
      </c>
      <c r="G26" s="16">
        <v>3278</v>
      </c>
      <c r="H26" s="16">
        <v>53186</v>
      </c>
      <c r="I26" s="16">
        <v>314504</v>
      </c>
      <c r="J26" s="17">
        <v>157804</v>
      </c>
      <c r="K26" s="18">
        <v>528772</v>
      </c>
    </row>
    <row r="27" spans="1:11" s="232" customFormat="1" ht="25.5" customHeight="1" thickBot="1" x14ac:dyDescent="0.25">
      <c r="E27" s="240" t="s">
        <v>147</v>
      </c>
      <c r="F27" s="238" t="s">
        <v>148</v>
      </c>
      <c r="G27" s="19">
        <v>14246</v>
      </c>
      <c r="H27" s="19">
        <v>140512</v>
      </c>
      <c r="I27" s="19">
        <v>947556</v>
      </c>
      <c r="J27" s="20">
        <v>557770</v>
      </c>
      <c r="K27" s="21">
        <v>1660084</v>
      </c>
    </row>
    <row r="28" spans="1:11" x14ac:dyDescent="0.25">
      <c r="J28" s="1"/>
      <c r="K28" s="1">
        <f>SUM(K6:K27)</f>
        <v>15639403</v>
      </c>
    </row>
    <row r="29" spans="1:11" x14ac:dyDescent="0.25">
      <c r="I29" s="23"/>
      <c r="J29" s="24"/>
    </row>
    <row r="30" spans="1:11" x14ac:dyDescent="0.25">
      <c r="I30" s="23"/>
      <c r="J30" s="25"/>
    </row>
    <row r="31" spans="1:11" x14ac:dyDescent="0.25">
      <c r="I31" s="23"/>
      <c r="J31" s="25"/>
    </row>
    <row r="32" spans="1:11" x14ac:dyDescent="0.25">
      <c r="I32" s="23"/>
      <c r="J32" s="25"/>
    </row>
    <row r="33" spans="9:10" x14ac:dyDescent="0.25">
      <c r="I33" s="23"/>
      <c r="J33" s="25"/>
    </row>
    <row r="34" spans="9:10" x14ac:dyDescent="0.25">
      <c r="I34" s="23"/>
      <c r="J34" s="25"/>
    </row>
    <row r="35" spans="9:10" x14ac:dyDescent="0.25">
      <c r="I35" s="23"/>
      <c r="J35" s="25"/>
    </row>
    <row r="36" spans="9:10" x14ac:dyDescent="0.25">
      <c r="I36" s="23"/>
      <c r="J36" s="25"/>
    </row>
    <row r="37" spans="9:10" x14ac:dyDescent="0.25">
      <c r="I37" s="23"/>
      <c r="J37" s="25"/>
    </row>
    <row r="38" spans="9:10" x14ac:dyDescent="0.25">
      <c r="I38" s="23"/>
      <c r="J38" s="25"/>
    </row>
    <row r="39" spans="9:10" x14ac:dyDescent="0.25">
      <c r="I39" s="23"/>
      <c r="J39" s="25"/>
    </row>
    <row r="40" spans="9:10" x14ac:dyDescent="0.25">
      <c r="I40" s="23"/>
      <c r="J40" s="25"/>
    </row>
    <row r="41" spans="9:10" x14ac:dyDescent="0.25">
      <c r="I41" s="23"/>
      <c r="J41" s="25"/>
    </row>
    <row r="42" spans="9:10" x14ac:dyDescent="0.25">
      <c r="I42" s="23"/>
      <c r="J42" s="25"/>
    </row>
    <row r="43" spans="9:10" x14ac:dyDescent="0.25">
      <c r="I43" s="23"/>
      <c r="J43" s="25"/>
    </row>
    <row r="44" spans="9:10" x14ac:dyDescent="0.25">
      <c r="I44" s="23"/>
      <c r="J44" s="25"/>
    </row>
    <row r="45" spans="9:10" x14ac:dyDescent="0.25">
      <c r="I45" s="23"/>
      <c r="J45" s="25"/>
    </row>
    <row r="46" spans="9:10" x14ac:dyDescent="0.25">
      <c r="I46" s="23"/>
      <c r="J46" s="25"/>
    </row>
    <row r="47" spans="9:10" x14ac:dyDescent="0.25">
      <c r="I47" s="23"/>
      <c r="J47" s="25"/>
    </row>
    <row r="48" spans="9:10" x14ac:dyDescent="0.25">
      <c r="I48" s="23"/>
      <c r="J48" s="25"/>
    </row>
    <row r="49" spans="9:10" x14ac:dyDescent="0.25">
      <c r="I49" s="23"/>
      <c r="J49" s="25"/>
    </row>
    <row r="50" spans="9:10" x14ac:dyDescent="0.25">
      <c r="I50" s="23"/>
      <c r="J50" s="25"/>
    </row>
    <row r="51" spans="9:10" x14ac:dyDescent="0.25">
      <c r="I51" s="23"/>
      <c r="J51" s="25"/>
    </row>
  </sheetData>
  <sortState ref="A5:C28">
    <sortCondition descending="1" ref="B5:B28"/>
  </sortState>
  <mergeCells count="4">
    <mergeCell ref="G4:K4"/>
    <mergeCell ref="A1:C1"/>
    <mergeCell ref="F1:K1"/>
    <mergeCell ref="F2:K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="80" zoomScaleNormal="80" workbookViewId="0">
      <selection sqref="A1:E1"/>
    </sheetView>
  </sheetViews>
  <sheetFormatPr defaultRowHeight="21" x14ac:dyDescent="0.25"/>
  <cols>
    <col min="1" max="1" width="10.7109375" style="246" customWidth="1"/>
    <col min="2" max="6" width="25.7109375" style="246" customWidth="1"/>
    <col min="7" max="16384" width="9.140625" style="246"/>
  </cols>
  <sheetData>
    <row r="1" spans="1:6" ht="45" customHeight="1" x14ac:dyDescent="0.25">
      <c r="A1" s="244" t="s">
        <v>198</v>
      </c>
      <c r="B1" s="245"/>
      <c r="C1" s="245"/>
      <c r="D1" s="245"/>
      <c r="E1" s="245"/>
    </row>
    <row r="2" spans="1:6" x14ac:dyDescent="0.25">
      <c r="A2" s="247"/>
      <c r="B2" s="248" t="s">
        <v>16</v>
      </c>
      <c r="C2" s="248" t="s">
        <v>17</v>
      </c>
      <c r="D2" s="248" t="s">
        <v>18</v>
      </c>
      <c r="E2" s="248" t="s">
        <v>19</v>
      </c>
    </row>
    <row r="3" spans="1:6" x14ac:dyDescent="0.25">
      <c r="A3" s="249" t="s">
        <v>70</v>
      </c>
      <c r="B3" s="250">
        <v>234197</v>
      </c>
      <c r="C3" s="250">
        <v>108678</v>
      </c>
      <c r="D3" s="250">
        <v>28828</v>
      </c>
      <c r="E3" s="250">
        <v>371703</v>
      </c>
    </row>
    <row r="4" spans="1:6" x14ac:dyDescent="0.25">
      <c r="A4" s="249" t="s">
        <v>71</v>
      </c>
      <c r="B4" s="250">
        <v>282800</v>
      </c>
      <c r="C4" s="250">
        <v>169431</v>
      </c>
      <c r="D4" s="250">
        <v>65066</v>
      </c>
      <c r="E4" s="250">
        <v>517297</v>
      </c>
    </row>
    <row r="5" spans="1:6" x14ac:dyDescent="0.25">
      <c r="A5" s="249" t="s">
        <v>72</v>
      </c>
      <c r="B5" s="250">
        <v>516997</v>
      </c>
      <c r="C5" s="250">
        <v>278109</v>
      </c>
      <c r="D5" s="250">
        <v>93894</v>
      </c>
      <c r="E5" s="250">
        <v>889000</v>
      </c>
    </row>
    <row r="6" spans="1:6" x14ac:dyDescent="0.25">
      <c r="A6" s="251"/>
      <c r="B6" s="252"/>
      <c r="C6" s="252"/>
      <c r="D6" s="253"/>
      <c r="E6" s="253"/>
    </row>
    <row r="8" spans="1:6" x14ac:dyDescent="0.25">
      <c r="B8" s="254" t="s">
        <v>93</v>
      </c>
      <c r="C8" s="254"/>
      <c r="D8" s="254"/>
      <c r="E8" s="254"/>
      <c r="F8" s="254"/>
    </row>
    <row r="9" spans="1:6" x14ac:dyDescent="0.25">
      <c r="B9" s="255" t="s">
        <v>88</v>
      </c>
      <c r="C9" s="255" t="s">
        <v>89</v>
      </c>
      <c r="D9" s="255" t="s">
        <v>87</v>
      </c>
      <c r="E9" s="255" t="s">
        <v>86</v>
      </c>
      <c r="F9" s="255" t="s">
        <v>90</v>
      </c>
    </row>
    <row r="10" spans="1:6" x14ac:dyDescent="0.25">
      <c r="B10" s="255" t="s">
        <v>91</v>
      </c>
      <c r="C10" s="255" t="s">
        <v>74</v>
      </c>
      <c r="D10" s="250">
        <v>1875410</v>
      </c>
      <c r="E10" s="250">
        <v>1986557</v>
      </c>
      <c r="F10" s="250">
        <v>3861967</v>
      </c>
    </row>
    <row r="11" spans="1:6" x14ac:dyDescent="0.25">
      <c r="B11" s="255" t="s">
        <v>91</v>
      </c>
      <c r="C11" s="255" t="s">
        <v>16</v>
      </c>
      <c r="D11" s="250">
        <v>234197</v>
      </c>
      <c r="E11" s="250">
        <v>282800</v>
      </c>
      <c r="F11" s="250">
        <v>516997</v>
      </c>
    </row>
    <row r="12" spans="1:6" x14ac:dyDescent="0.25">
      <c r="B12" s="255" t="s">
        <v>91</v>
      </c>
      <c r="C12" s="255" t="s">
        <v>17</v>
      </c>
      <c r="D12" s="250">
        <v>108678</v>
      </c>
      <c r="E12" s="250">
        <v>169431</v>
      </c>
      <c r="F12" s="250">
        <v>278109</v>
      </c>
    </row>
    <row r="13" spans="1:6" x14ac:dyDescent="0.25">
      <c r="B13" s="255" t="s">
        <v>91</v>
      </c>
      <c r="C13" s="255" t="s">
        <v>23</v>
      </c>
      <c r="D13" s="250">
        <v>28828</v>
      </c>
      <c r="E13" s="250">
        <v>65066</v>
      </c>
      <c r="F13" s="250">
        <v>93894</v>
      </c>
    </row>
    <row r="14" spans="1:6" x14ac:dyDescent="0.25">
      <c r="B14" s="255" t="s">
        <v>91</v>
      </c>
      <c r="C14" s="255" t="s">
        <v>19</v>
      </c>
      <c r="D14" s="250">
        <v>371703</v>
      </c>
      <c r="E14" s="250">
        <v>517297</v>
      </c>
      <c r="F14" s="250">
        <v>889000</v>
      </c>
    </row>
    <row r="17" spans="2:6" ht="97.5" customHeight="1" x14ac:dyDescent="0.25">
      <c r="B17" s="256" t="s">
        <v>198</v>
      </c>
      <c r="C17" s="256"/>
      <c r="D17" s="256"/>
      <c r="E17" s="256"/>
      <c r="F17" s="256"/>
    </row>
  </sheetData>
  <mergeCells count="3">
    <mergeCell ref="A1:E1"/>
    <mergeCell ref="B8:F8"/>
    <mergeCell ref="B17:F17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Tablica 2</vt:lpstr>
      <vt:lpstr>Tablica 3</vt:lpstr>
      <vt:lpstr>Tablica 4</vt:lpstr>
      <vt:lpstr>Tablica 5.1</vt:lpstr>
      <vt:lpstr>Tablica 5.2</vt:lpstr>
      <vt:lpstr>Tablica 6</vt:lpstr>
      <vt:lpstr>opća_obiteljska_65+</vt:lpstr>
      <vt:lpstr>Stanovništvo - DZS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Mihel</dc:creator>
  <cp:lastModifiedBy>Ivan Cerovečki</cp:lastModifiedBy>
  <cp:lastPrinted>2019-10-03T09:01:47Z</cp:lastPrinted>
  <dcterms:created xsi:type="dcterms:W3CDTF">2016-08-31T07:43:13Z</dcterms:created>
  <dcterms:modified xsi:type="dcterms:W3CDTF">2025-03-04T13:29:15Z</dcterms:modified>
</cp:coreProperties>
</file>