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fustin\Desktop\"/>
    </mc:Choice>
  </mc:AlternateContent>
  <xr:revisionPtr revIDLastSave="0" documentId="13_ncr:1_{86BDBD27-6955-45EC-B153-88057343C7C4}" xr6:coauthVersionLast="47" xr6:coauthVersionMax="47" xr10:uidLastSave="{00000000-0000-0000-0000-000000000000}"/>
  <bookViews>
    <workbookView xWindow="-120" yWindow="-120" windowWidth="29040" windowHeight="15840" tabRatio="878" xr2:uid="{00000000-000D-0000-FFFF-FFFF00000000}"/>
  </bookViews>
  <sheets>
    <sheet name="Izvješće 2024" sheetId="15" r:id="rId1"/>
    <sheet name="Tab 1_stacionar" sheetId="14" r:id="rId2"/>
    <sheet name="Tab 2_stacionar" sheetId="13" r:id="rId3"/>
    <sheet name="Tab 3_stacionar" sheetId="12" r:id="rId4"/>
    <sheet name="Tab 4_DB" sheetId="16" r:id="rId5"/>
    <sheet name="Tab 5_DB" sheetId="6" r:id="rId6"/>
    <sheet name="tab 6.1- BSO_stacionar" sheetId="7" r:id="rId7"/>
    <sheet name="tab 6.2- BSO_stacionar" sheetId="8" r:id="rId8"/>
    <sheet name="tab 6.3- BSO_stacionar" sheetId="9" r:id="rId9"/>
  </sheets>
  <definedNames>
    <definedName name="_xlnm._FilterDatabase" localSheetId="3" hidden="1">'Tab 3_stacionar'!$C$1:$C$572</definedName>
    <definedName name="_xlnm._FilterDatabase" localSheetId="5" hidden="1">'Tab 5_DB'!$C$1:$C$614</definedName>
    <definedName name="_xlnm._FilterDatabase" localSheetId="6" hidden="1">'tab 6.1- BSO_stacionar'!$D$6:$K$6</definedName>
    <definedName name="djelatnost" localSheetId="3">#REF!</definedName>
    <definedName name="djelatnost">#REF!</definedName>
    <definedName name="DOBNE" localSheetId="3">#REF!</definedName>
    <definedName name="DOBNE" localSheetId="6">#REF!</definedName>
    <definedName name="DOBNE" localSheetId="7">#REF!</definedName>
    <definedName name="DOBNE" localSheetId="8">#REF!</definedName>
    <definedName name="DOBNE">#REF!</definedName>
    <definedName name="šifra" localSheetId="3">#REF!</definedName>
    <definedName name="šifra">#REF!</definedName>
    <definedName name="županija" localSheetId="3">#REF!</definedName>
    <definedName name="županij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0" i="13" l="1"/>
  <c r="E201" i="13" s="1"/>
  <c r="D200" i="13"/>
  <c r="D201" i="13" s="1"/>
  <c r="C200" i="13"/>
  <c r="C201" i="13" s="1"/>
  <c r="B200" i="13"/>
  <c r="B201" i="13" s="1"/>
  <c r="E199" i="13"/>
  <c r="D199" i="13"/>
  <c r="C199" i="13"/>
  <c r="B199" i="13"/>
  <c r="E196" i="13"/>
  <c r="D196" i="13"/>
  <c r="C196" i="13"/>
  <c r="B196" i="13"/>
  <c r="H191" i="13"/>
  <c r="H192" i="13" s="1"/>
  <c r="F191" i="13"/>
  <c r="F192" i="13" s="1"/>
  <c r="E191" i="13"/>
  <c r="E192" i="13" s="1"/>
  <c r="D191" i="13"/>
  <c r="D192" i="13" s="1"/>
  <c r="C191" i="13"/>
  <c r="C192" i="13" s="1"/>
  <c r="B191" i="13"/>
  <c r="B192" i="13" s="1"/>
  <c r="H190" i="13"/>
  <c r="F190" i="13"/>
  <c r="E190" i="13"/>
  <c r="D190" i="13"/>
  <c r="C190" i="13"/>
  <c r="B190" i="13"/>
  <c r="H187" i="13"/>
  <c r="F187" i="13"/>
  <c r="E187" i="13"/>
  <c r="D187" i="13"/>
  <c r="C187" i="13"/>
  <c r="B187" i="13"/>
  <c r="H182" i="13"/>
  <c r="H183" i="13" s="1"/>
  <c r="F182" i="13"/>
  <c r="F183" i="13" s="1"/>
  <c r="E182" i="13"/>
  <c r="E183" i="13" s="1"/>
  <c r="D182" i="13"/>
  <c r="D183" i="13" s="1"/>
  <c r="C182" i="13"/>
  <c r="C183" i="13" s="1"/>
  <c r="B182" i="13"/>
  <c r="B183" i="13" s="1"/>
  <c r="H181" i="13"/>
  <c r="F181" i="13"/>
  <c r="E181" i="13"/>
  <c r="D181" i="13"/>
  <c r="C181" i="13"/>
  <c r="B181" i="13"/>
  <c r="H178" i="13"/>
  <c r="F178" i="13"/>
  <c r="E178" i="13"/>
  <c r="D178" i="13"/>
  <c r="C178" i="13"/>
  <c r="B178" i="13"/>
  <c r="H173" i="13"/>
  <c r="H174" i="13" s="1"/>
  <c r="G173" i="13"/>
  <c r="G174" i="13" s="1"/>
  <c r="F173" i="13"/>
  <c r="F174" i="13" s="1"/>
  <c r="D173" i="13"/>
  <c r="D174" i="13" s="1"/>
  <c r="C173" i="13"/>
  <c r="C174" i="13" s="1"/>
  <c r="B173" i="13"/>
  <c r="B174" i="13" s="1"/>
  <c r="H172" i="13"/>
  <c r="G172" i="13"/>
  <c r="F172" i="13"/>
  <c r="D172" i="13"/>
  <c r="C172" i="13"/>
  <c r="B172" i="13"/>
  <c r="H169" i="13"/>
  <c r="G169" i="13"/>
  <c r="F169" i="13"/>
  <c r="D169" i="13"/>
  <c r="C169" i="13"/>
  <c r="B169" i="13"/>
  <c r="E164" i="13"/>
  <c r="E165" i="13" s="1"/>
  <c r="C164" i="13"/>
  <c r="C165" i="13" s="1"/>
  <c r="B164" i="13"/>
  <c r="B165" i="13" s="1"/>
  <c r="E163" i="13"/>
  <c r="C163" i="13"/>
  <c r="B163" i="13"/>
  <c r="E160" i="13"/>
  <c r="C160" i="13"/>
  <c r="B160" i="13"/>
  <c r="E155" i="13"/>
  <c r="E156" i="13" s="1"/>
  <c r="D155" i="13"/>
  <c r="D156" i="13" s="1"/>
  <c r="C155" i="13"/>
  <c r="C156" i="13" s="1"/>
  <c r="B155" i="13"/>
  <c r="B156" i="13" s="1"/>
  <c r="E154" i="13"/>
  <c r="D154" i="13"/>
  <c r="C154" i="13"/>
  <c r="B154" i="13"/>
  <c r="E151" i="13"/>
  <c r="D151" i="13"/>
  <c r="C151" i="13"/>
  <c r="B151" i="13"/>
  <c r="H146" i="13"/>
  <c r="H147" i="13" s="1"/>
  <c r="G146" i="13"/>
  <c r="G147" i="13" s="1"/>
  <c r="E146" i="13"/>
  <c r="E147" i="13" s="1"/>
  <c r="D146" i="13"/>
  <c r="D147" i="13" s="1"/>
  <c r="C146" i="13"/>
  <c r="C147" i="13" s="1"/>
  <c r="B146" i="13"/>
  <c r="B147" i="13" s="1"/>
  <c r="H145" i="13"/>
  <c r="G145" i="13"/>
  <c r="E145" i="13"/>
  <c r="D145" i="13"/>
  <c r="C145" i="13"/>
  <c r="B145" i="13"/>
  <c r="H142" i="13"/>
  <c r="G142" i="13"/>
  <c r="E142" i="13"/>
  <c r="D142" i="13"/>
  <c r="C142" i="13"/>
  <c r="B142" i="13"/>
  <c r="H137" i="13"/>
  <c r="H138" i="13" s="1"/>
  <c r="E137" i="13"/>
  <c r="E138" i="13" s="1"/>
  <c r="D137" i="13"/>
  <c r="D138" i="13" s="1"/>
  <c r="C137" i="13"/>
  <c r="C138" i="13" s="1"/>
  <c r="B137" i="13"/>
  <c r="B138" i="13" s="1"/>
  <c r="H136" i="13"/>
  <c r="E136" i="13"/>
  <c r="D136" i="13"/>
  <c r="C136" i="13"/>
  <c r="B136" i="13"/>
  <c r="H133" i="13"/>
  <c r="E133" i="13"/>
  <c r="D133" i="13"/>
  <c r="C133" i="13"/>
  <c r="B133" i="13"/>
  <c r="H128" i="13"/>
  <c r="H129" i="13" s="1"/>
  <c r="E128" i="13"/>
  <c r="E129" i="13" s="1"/>
  <c r="D128" i="13"/>
  <c r="D129" i="13" s="1"/>
  <c r="C128" i="13"/>
  <c r="C129" i="13" s="1"/>
  <c r="B128" i="13"/>
  <c r="B129" i="13" s="1"/>
  <c r="H127" i="13"/>
  <c r="E127" i="13"/>
  <c r="D127" i="13"/>
  <c r="C127" i="13"/>
  <c r="B127" i="13"/>
  <c r="H124" i="13"/>
  <c r="E124" i="13"/>
  <c r="D124" i="13"/>
  <c r="C124" i="13"/>
  <c r="B124" i="13"/>
  <c r="H119" i="13"/>
  <c r="H120" i="13" s="1"/>
  <c r="E119" i="13"/>
  <c r="E120" i="13" s="1"/>
  <c r="D119" i="13"/>
  <c r="D120" i="13" s="1"/>
  <c r="C119" i="13"/>
  <c r="C120" i="13" s="1"/>
  <c r="B119" i="13"/>
  <c r="B120" i="13" s="1"/>
  <c r="H118" i="13"/>
  <c r="E118" i="13"/>
  <c r="D118" i="13"/>
  <c r="C118" i="13"/>
  <c r="B118" i="13"/>
  <c r="H115" i="13"/>
  <c r="E115" i="13"/>
  <c r="D115" i="13"/>
  <c r="C115" i="13"/>
  <c r="B115" i="13"/>
  <c r="E110" i="13"/>
  <c r="E111" i="13" s="1"/>
  <c r="D110" i="13"/>
  <c r="D111" i="13" s="1"/>
  <c r="C110" i="13"/>
  <c r="C111" i="13" s="1"/>
  <c r="B110" i="13"/>
  <c r="B111" i="13" s="1"/>
  <c r="E109" i="13"/>
  <c r="D109" i="13"/>
  <c r="C109" i="13"/>
  <c r="B109" i="13"/>
  <c r="E106" i="13"/>
  <c r="D106" i="13"/>
  <c r="C106" i="13"/>
  <c r="B106" i="13"/>
  <c r="F101" i="13"/>
  <c r="F102" i="13" s="1"/>
  <c r="E101" i="13"/>
  <c r="E102" i="13" s="1"/>
  <c r="D101" i="13"/>
  <c r="D102" i="13" s="1"/>
  <c r="C101" i="13"/>
  <c r="C102" i="13" s="1"/>
  <c r="B101" i="13"/>
  <c r="B102" i="13" s="1"/>
  <c r="F100" i="13"/>
  <c r="E100" i="13"/>
  <c r="D100" i="13"/>
  <c r="C100" i="13"/>
  <c r="B100" i="13"/>
  <c r="F97" i="13"/>
  <c r="E97" i="13"/>
  <c r="D97" i="13"/>
  <c r="C97" i="13"/>
  <c r="B97" i="13"/>
  <c r="H92" i="13"/>
  <c r="H93" i="13" s="1"/>
  <c r="G92" i="13"/>
  <c r="G93" i="13" s="1"/>
  <c r="F92" i="13"/>
  <c r="F93" i="13" s="1"/>
  <c r="D92" i="13"/>
  <c r="D93" i="13" s="1"/>
  <c r="C92" i="13"/>
  <c r="C93" i="13" s="1"/>
  <c r="B92" i="13"/>
  <c r="B93" i="13" s="1"/>
  <c r="H91" i="13"/>
  <c r="G91" i="13"/>
  <c r="F91" i="13"/>
  <c r="D91" i="13"/>
  <c r="C91" i="13"/>
  <c r="B91" i="13"/>
  <c r="H88" i="13"/>
  <c r="G88" i="13"/>
  <c r="F88" i="13"/>
  <c r="D88" i="13"/>
  <c r="C88" i="13"/>
  <c r="B88" i="13"/>
  <c r="E84" i="13"/>
  <c r="H83" i="13"/>
  <c r="H84" i="13" s="1"/>
  <c r="E83" i="13"/>
  <c r="D83" i="13"/>
  <c r="D84" i="13" s="1"/>
  <c r="C83" i="13"/>
  <c r="C84" i="13" s="1"/>
  <c r="B83" i="13"/>
  <c r="B84" i="13" s="1"/>
  <c r="H82" i="13"/>
  <c r="E82" i="13"/>
  <c r="D82" i="13"/>
  <c r="C82" i="13"/>
  <c r="B82" i="13"/>
  <c r="H79" i="13"/>
  <c r="E79" i="13"/>
  <c r="D79" i="13"/>
  <c r="C79" i="13"/>
  <c r="B79" i="13"/>
  <c r="E74" i="13"/>
  <c r="E75" i="13" s="1"/>
  <c r="C74" i="13"/>
  <c r="C75" i="13" s="1"/>
  <c r="B74" i="13"/>
  <c r="B75" i="13" s="1"/>
  <c r="E73" i="13"/>
  <c r="C73" i="13"/>
  <c r="B73" i="13"/>
  <c r="E70" i="13"/>
  <c r="C70" i="13"/>
  <c r="B70" i="13"/>
  <c r="C66" i="13"/>
  <c r="H65" i="13"/>
  <c r="H66" i="13" s="1"/>
  <c r="E65" i="13"/>
  <c r="E66" i="13" s="1"/>
  <c r="D65" i="13"/>
  <c r="D66" i="13" s="1"/>
  <c r="C65" i="13"/>
  <c r="B65" i="13"/>
  <c r="B66" i="13" s="1"/>
  <c r="H64" i="13"/>
  <c r="E64" i="13"/>
  <c r="D64" i="13"/>
  <c r="C64" i="13"/>
  <c r="B64" i="13"/>
  <c r="H61" i="13"/>
  <c r="E61" i="13"/>
  <c r="D61" i="13"/>
  <c r="C61" i="13"/>
  <c r="B61" i="13"/>
  <c r="C57" i="13"/>
  <c r="H56" i="13"/>
  <c r="H57" i="13" s="1"/>
  <c r="E56" i="13"/>
  <c r="E57" i="13" s="1"/>
  <c r="D56" i="13"/>
  <c r="D57" i="13" s="1"/>
  <c r="C56" i="13"/>
  <c r="B56" i="13"/>
  <c r="B57" i="13" s="1"/>
  <c r="H55" i="13"/>
  <c r="E55" i="13"/>
  <c r="D55" i="13"/>
  <c r="C55" i="13"/>
  <c r="B55" i="13"/>
  <c r="H52" i="13"/>
  <c r="E52" i="13"/>
  <c r="D52" i="13"/>
  <c r="C52" i="13"/>
  <c r="B52" i="13"/>
  <c r="H47" i="13"/>
  <c r="H48" i="13" s="1"/>
  <c r="E47" i="13"/>
  <c r="E48" i="13" s="1"/>
  <c r="D47" i="13"/>
  <c r="D48" i="13" s="1"/>
  <c r="C47" i="13"/>
  <c r="C48" i="13" s="1"/>
  <c r="B47" i="13"/>
  <c r="B48" i="13" s="1"/>
  <c r="H46" i="13"/>
  <c r="E46" i="13"/>
  <c r="D46" i="13"/>
  <c r="C46" i="13"/>
  <c r="B46" i="13"/>
  <c r="H43" i="13"/>
  <c r="E43" i="13"/>
  <c r="D43" i="13"/>
  <c r="C43" i="13"/>
  <c r="B43" i="13"/>
  <c r="H38" i="13"/>
  <c r="H39" i="13" s="1"/>
  <c r="G38" i="13"/>
  <c r="G39" i="13" s="1"/>
  <c r="E38" i="13"/>
  <c r="E39" i="13" s="1"/>
  <c r="D38" i="13"/>
  <c r="D39" i="13" s="1"/>
  <c r="C38" i="13"/>
  <c r="C39" i="13" s="1"/>
  <c r="B38" i="13"/>
  <c r="B39" i="13" s="1"/>
  <c r="H37" i="13"/>
  <c r="G37" i="13"/>
  <c r="E37" i="13"/>
  <c r="D37" i="13"/>
  <c r="C37" i="13"/>
  <c r="B37" i="13"/>
  <c r="H34" i="13"/>
  <c r="G34" i="13"/>
  <c r="E34" i="13"/>
  <c r="D34" i="13"/>
  <c r="C34" i="13"/>
  <c r="B34" i="13"/>
  <c r="H29" i="13"/>
  <c r="H30" i="13" s="1"/>
  <c r="D29" i="13"/>
  <c r="D30" i="13" s="1"/>
  <c r="B29" i="13"/>
  <c r="B30" i="13" s="1"/>
  <c r="H28" i="13"/>
  <c r="D28" i="13"/>
  <c r="C28" i="13"/>
  <c r="B28" i="13"/>
  <c r="H25" i="13"/>
  <c r="D25" i="13"/>
  <c r="B25" i="13"/>
  <c r="H20" i="13"/>
  <c r="H21" i="13" s="1"/>
  <c r="G20" i="13"/>
  <c r="G21" i="13" s="1"/>
  <c r="D20" i="13"/>
  <c r="D21" i="13" s="1"/>
  <c r="C20" i="13"/>
  <c r="C21" i="13" s="1"/>
  <c r="B20" i="13"/>
  <c r="B21" i="13" s="1"/>
  <c r="H19" i="13"/>
  <c r="G19" i="13"/>
  <c r="D19" i="13"/>
  <c r="C19" i="13"/>
  <c r="B19" i="13"/>
  <c r="H16" i="13"/>
  <c r="G16" i="13"/>
  <c r="D16" i="13"/>
  <c r="C16" i="13"/>
  <c r="B16" i="13"/>
  <c r="H11" i="13"/>
  <c r="H12" i="13" s="1"/>
  <c r="G11" i="13"/>
  <c r="G12" i="13" s="1"/>
  <c r="F11" i="13"/>
  <c r="F12" i="13" s="1"/>
  <c r="E11" i="13"/>
  <c r="E12" i="13" s="1"/>
  <c r="D11" i="13"/>
  <c r="D12" i="13" s="1"/>
  <c r="C11" i="13"/>
  <c r="C12" i="13" s="1"/>
  <c r="B11" i="13"/>
  <c r="B12" i="13" s="1"/>
  <c r="H10" i="13"/>
  <c r="G10" i="13"/>
  <c r="F10" i="13"/>
  <c r="E10" i="13"/>
  <c r="D10" i="13"/>
  <c r="C10" i="13"/>
  <c r="B10" i="13"/>
  <c r="H7" i="13"/>
  <c r="G7" i="13"/>
  <c r="F7" i="13"/>
  <c r="E7" i="13"/>
  <c r="D7" i="13"/>
  <c r="C7" i="13"/>
  <c r="B7" i="13"/>
  <c r="K50" i="9" l="1"/>
  <c r="J50" i="9"/>
  <c r="I50" i="9"/>
  <c r="H50" i="9"/>
  <c r="G50" i="9"/>
  <c r="F50" i="9"/>
  <c r="E50" i="9"/>
  <c r="D50" i="9"/>
  <c r="K48" i="9"/>
  <c r="J48" i="9"/>
  <c r="I48" i="9"/>
  <c r="H48" i="9"/>
  <c r="G48" i="9"/>
  <c r="F48" i="9"/>
  <c r="E48" i="9"/>
  <c r="D48" i="9"/>
  <c r="K46" i="9"/>
  <c r="J46" i="9"/>
  <c r="I46" i="9"/>
  <c r="H46" i="9"/>
  <c r="G46" i="9"/>
  <c r="F46" i="9"/>
  <c r="E46" i="9"/>
  <c r="D46" i="9"/>
  <c r="K44" i="9"/>
  <c r="J44" i="9"/>
  <c r="I44" i="9"/>
  <c r="H44" i="9"/>
  <c r="G44" i="9"/>
  <c r="F44" i="9"/>
  <c r="E44" i="9"/>
  <c r="D44" i="9"/>
  <c r="K42" i="9"/>
  <c r="J42" i="9"/>
  <c r="I42" i="9"/>
  <c r="H42" i="9"/>
  <c r="G42" i="9"/>
  <c r="F42" i="9"/>
  <c r="E42" i="9"/>
  <c r="D42" i="9"/>
  <c r="K40" i="9"/>
  <c r="J40" i="9"/>
  <c r="I40" i="9"/>
  <c r="H40" i="9"/>
  <c r="G40" i="9"/>
  <c r="F40" i="9"/>
  <c r="E40" i="9"/>
  <c r="D40" i="9"/>
  <c r="K38" i="9"/>
  <c r="J38" i="9"/>
  <c r="I38" i="9"/>
  <c r="H38" i="9"/>
  <c r="G38" i="9"/>
  <c r="F38" i="9"/>
  <c r="E38" i="9"/>
  <c r="D38" i="9"/>
  <c r="K36" i="9"/>
  <c r="J36" i="9"/>
  <c r="I36" i="9"/>
  <c r="H36" i="9"/>
  <c r="G36" i="9"/>
  <c r="F36" i="9"/>
  <c r="E36" i="9"/>
  <c r="D36" i="9"/>
  <c r="K34" i="9"/>
  <c r="J34" i="9"/>
  <c r="I34" i="9"/>
  <c r="H34" i="9"/>
  <c r="G34" i="9"/>
  <c r="F34" i="9"/>
  <c r="E34" i="9"/>
  <c r="D34" i="9"/>
  <c r="K32" i="9"/>
  <c r="J32" i="9"/>
  <c r="I32" i="9"/>
  <c r="H32" i="9"/>
  <c r="G32" i="9"/>
  <c r="F32" i="9"/>
  <c r="E32" i="9"/>
  <c r="D32" i="9"/>
  <c r="K30" i="9"/>
  <c r="J30" i="9"/>
  <c r="I30" i="9"/>
  <c r="H30" i="9"/>
  <c r="G30" i="9"/>
  <c r="F30" i="9"/>
  <c r="E30" i="9"/>
  <c r="D30" i="9"/>
  <c r="K28" i="9"/>
  <c r="J28" i="9"/>
  <c r="I28" i="9"/>
  <c r="H28" i="9"/>
  <c r="G28" i="9"/>
  <c r="F28" i="9"/>
  <c r="E28" i="9"/>
  <c r="D28" i="9"/>
  <c r="K26" i="9"/>
  <c r="J26" i="9"/>
  <c r="I26" i="9"/>
  <c r="H26" i="9"/>
  <c r="G26" i="9"/>
  <c r="F26" i="9"/>
  <c r="E26" i="9"/>
  <c r="D26" i="9"/>
  <c r="K24" i="9"/>
  <c r="J24" i="9"/>
  <c r="I24" i="9"/>
  <c r="H24" i="9"/>
  <c r="G24" i="9"/>
  <c r="F24" i="9"/>
  <c r="E24" i="9"/>
  <c r="D24" i="9"/>
  <c r="K22" i="9"/>
  <c r="J22" i="9"/>
  <c r="I22" i="9"/>
  <c r="H22" i="9"/>
  <c r="G22" i="9"/>
  <c r="F22" i="9"/>
  <c r="E22" i="9"/>
  <c r="D22" i="9"/>
  <c r="K20" i="9"/>
  <c r="J20" i="9"/>
  <c r="I20" i="9"/>
  <c r="H20" i="9"/>
  <c r="G20" i="9"/>
  <c r="F20" i="9"/>
  <c r="E20" i="9"/>
  <c r="D20" i="9"/>
  <c r="K18" i="9"/>
  <c r="J18" i="9"/>
  <c r="I18" i="9"/>
  <c r="H18" i="9"/>
  <c r="G18" i="9"/>
  <c r="F18" i="9"/>
  <c r="E18" i="9"/>
  <c r="D18" i="9"/>
  <c r="K16" i="9"/>
  <c r="J16" i="9"/>
  <c r="I16" i="9"/>
  <c r="H16" i="9"/>
  <c r="G16" i="9"/>
  <c r="F16" i="9"/>
  <c r="E16" i="9"/>
  <c r="D16" i="9"/>
  <c r="K14" i="9"/>
  <c r="J14" i="9"/>
  <c r="I14" i="9"/>
  <c r="H14" i="9"/>
  <c r="G14" i="9"/>
  <c r="F14" i="9"/>
  <c r="E14" i="9"/>
  <c r="D14" i="9"/>
  <c r="K12" i="9"/>
  <c r="J12" i="9"/>
  <c r="I12" i="9"/>
  <c r="H12" i="9"/>
  <c r="G12" i="9"/>
  <c r="F12" i="9"/>
  <c r="E12" i="9"/>
  <c r="D12" i="9"/>
  <c r="K10" i="9"/>
  <c r="J10" i="9"/>
  <c r="I10" i="9"/>
  <c r="H10" i="9"/>
  <c r="G10" i="9"/>
  <c r="F10" i="9"/>
  <c r="E10" i="9"/>
  <c r="D10" i="9"/>
  <c r="K8" i="9"/>
  <c r="J8" i="9"/>
  <c r="I8" i="9"/>
  <c r="H8" i="9"/>
  <c r="G8" i="9"/>
  <c r="F8" i="9"/>
  <c r="E8" i="9"/>
  <c r="D8" i="9"/>
  <c r="K50" i="8"/>
  <c r="J50" i="8"/>
  <c r="I50" i="8"/>
  <c r="H50" i="8"/>
  <c r="G50" i="8"/>
  <c r="F50" i="8"/>
  <c r="E50" i="8"/>
  <c r="D50" i="8"/>
  <c r="K48" i="8"/>
  <c r="J48" i="8"/>
  <c r="I48" i="8"/>
  <c r="H48" i="8"/>
  <c r="G48" i="8"/>
  <c r="F48" i="8"/>
  <c r="E48" i="8"/>
  <c r="D48" i="8"/>
  <c r="K46" i="8"/>
  <c r="J46" i="8"/>
  <c r="I46" i="8"/>
  <c r="H46" i="8"/>
  <c r="G46" i="8"/>
  <c r="F46" i="8"/>
  <c r="E46" i="8"/>
  <c r="D46" i="8"/>
  <c r="K44" i="8"/>
  <c r="J44" i="8"/>
  <c r="I44" i="8"/>
  <c r="H44" i="8"/>
  <c r="G44" i="8"/>
  <c r="F44" i="8"/>
  <c r="E44" i="8"/>
  <c r="D44" i="8"/>
  <c r="K42" i="8"/>
  <c r="J42" i="8"/>
  <c r="I42" i="8"/>
  <c r="H42" i="8"/>
  <c r="G42" i="8"/>
  <c r="F42" i="8"/>
  <c r="E42" i="8"/>
  <c r="D42" i="8"/>
  <c r="K40" i="8"/>
  <c r="J40" i="8"/>
  <c r="I40" i="8"/>
  <c r="H40" i="8"/>
  <c r="G40" i="8"/>
  <c r="F40" i="8"/>
  <c r="E40" i="8"/>
  <c r="D40" i="8"/>
  <c r="K38" i="8"/>
  <c r="J38" i="8"/>
  <c r="I38" i="8"/>
  <c r="H38" i="8"/>
  <c r="G38" i="8"/>
  <c r="F38" i="8"/>
  <c r="E38" i="8"/>
  <c r="D38" i="8"/>
  <c r="K36" i="8"/>
  <c r="J36" i="8"/>
  <c r="I36" i="8"/>
  <c r="H36" i="8"/>
  <c r="G36" i="8"/>
  <c r="F36" i="8"/>
  <c r="E36" i="8"/>
  <c r="D36" i="8"/>
  <c r="K34" i="8"/>
  <c r="J34" i="8"/>
  <c r="I34" i="8"/>
  <c r="H34" i="8"/>
  <c r="G34" i="8"/>
  <c r="F34" i="8"/>
  <c r="E34" i="8"/>
  <c r="D34" i="8"/>
  <c r="K32" i="8"/>
  <c r="J32" i="8"/>
  <c r="I32" i="8"/>
  <c r="H32" i="8"/>
  <c r="G32" i="8"/>
  <c r="F32" i="8"/>
  <c r="E32" i="8"/>
  <c r="D32" i="8"/>
  <c r="K30" i="8"/>
  <c r="J30" i="8"/>
  <c r="I30" i="8"/>
  <c r="H30" i="8"/>
  <c r="G30" i="8"/>
  <c r="F30" i="8"/>
  <c r="E30" i="8"/>
  <c r="D30" i="8"/>
  <c r="K28" i="8"/>
  <c r="J28" i="8"/>
  <c r="I28" i="8"/>
  <c r="H28" i="8"/>
  <c r="G28" i="8"/>
  <c r="F28" i="8"/>
  <c r="E28" i="8"/>
  <c r="D28" i="8"/>
  <c r="K26" i="8"/>
  <c r="J26" i="8"/>
  <c r="I26" i="8"/>
  <c r="H26" i="8"/>
  <c r="G26" i="8"/>
  <c r="F26" i="8"/>
  <c r="E26" i="8"/>
  <c r="D26" i="8"/>
  <c r="K24" i="8"/>
  <c r="J24" i="8"/>
  <c r="I24" i="8"/>
  <c r="H24" i="8"/>
  <c r="G24" i="8"/>
  <c r="F24" i="8"/>
  <c r="E24" i="8"/>
  <c r="D24" i="8"/>
  <c r="K22" i="8"/>
  <c r="J22" i="8"/>
  <c r="I22" i="8"/>
  <c r="H22" i="8"/>
  <c r="G22" i="8"/>
  <c r="F22" i="8"/>
  <c r="E22" i="8"/>
  <c r="D22" i="8"/>
  <c r="K20" i="8"/>
  <c r="J20" i="8"/>
  <c r="I20" i="8"/>
  <c r="H20" i="8"/>
  <c r="G20" i="8"/>
  <c r="F20" i="8"/>
  <c r="E20" i="8"/>
  <c r="D20" i="8"/>
  <c r="K18" i="8"/>
  <c r="J18" i="8"/>
  <c r="I18" i="8"/>
  <c r="H18" i="8"/>
  <c r="G18" i="8"/>
  <c r="F18" i="8"/>
  <c r="E18" i="8"/>
  <c r="D18" i="8"/>
  <c r="K16" i="8"/>
  <c r="J16" i="8"/>
  <c r="I16" i="8"/>
  <c r="H16" i="8"/>
  <c r="G16" i="8"/>
  <c r="F16" i="8"/>
  <c r="E16" i="8"/>
  <c r="D16" i="8"/>
  <c r="K14" i="8"/>
  <c r="J14" i="8"/>
  <c r="I14" i="8"/>
  <c r="H14" i="8"/>
  <c r="G14" i="8"/>
  <c r="F14" i="8"/>
  <c r="E14" i="8"/>
  <c r="D14" i="8"/>
  <c r="K12" i="8"/>
  <c r="J12" i="8"/>
  <c r="I12" i="8"/>
  <c r="H12" i="8"/>
  <c r="G12" i="8"/>
  <c r="F12" i="8"/>
  <c r="E12" i="8"/>
  <c r="D12" i="8"/>
  <c r="K10" i="8"/>
  <c r="J10" i="8"/>
  <c r="I10" i="8"/>
  <c r="H10" i="8"/>
  <c r="G10" i="8"/>
  <c r="F10" i="8"/>
  <c r="E10" i="8"/>
  <c r="D10" i="8"/>
  <c r="K8" i="8"/>
  <c r="J8" i="8"/>
  <c r="I8" i="8"/>
  <c r="H8" i="8"/>
  <c r="G8" i="8"/>
  <c r="F8" i="8"/>
  <c r="E8" i="8"/>
  <c r="D8" i="8"/>
  <c r="K50" i="7"/>
  <c r="J50" i="7"/>
  <c r="I50" i="7"/>
  <c r="H50" i="7"/>
  <c r="G50" i="7"/>
  <c r="F50" i="7"/>
  <c r="E50" i="7"/>
  <c r="D50" i="7"/>
  <c r="K48" i="7"/>
  <c r="J48" i="7"/>
  <c r="I48" i="7"/>
  <c r="H48" i="7"/>
  <c r="G48" i="7"/>
  <c r="F48" i="7"/>
  <c r="E48" i="7"/>
  <c r="D48" i="7"/>
  <c r="K46" i="7"/>
  <c r="J46" i="7"/>
  <c r="I46" i="7"/>
  <c r="H46" i="7"/>
  <c r="G46" i="7"/>
  <c r="F46" i="7"/>
  <c r="E46" i="7"/>
  <c r="D46" i="7"/>
  <c r="K44" i="7"/>
  <c r="J44" i="7"/>
  <c r="I44" i="7"/>
  <c r="H44" i="7"/>
  <c r="G44" i="7"/>
  <c r="F44" i="7"/>
  <c r="E44" i="7"/>
  <c r="D44" i="7"/>
  <c r="K42" i="7"/>
  <c r="J42" i="7"/>
  <c r="I42" i="7"/>
  <c r="H42" i="7"/>
  <c r="G42" i="7"/>
  <c r="F42" i="7"/>
  <c r="E42" i="7"/>
  <c r="D42" i="7"/>
  <c r="K40" i="7"/>
  <c r="J40" i="7"/>
  <c r="I40" i="7"/>
  <c r="H40" i="7"/>
  <c r="G40" i="7"/>
  <c r="F40" i="7"/>
  <c r="E40" i="7"/>
  <c r="D40" i="7"/>
  <c r="K38" i="7"/>
  <c r="J38" i="7"/>
  <c r="I38" i="7"/>
  <c r="H38" i="7"/>
  <c r="G38" i="7"/>
  <c r="F38" i="7"/>
  <c r="E38" i="7"/>
  <c r="D38" i="7"/>
  <c r="K36" i="7"/>
  <c r="J36" i="7"/>
  <c r="I36" i="7"/>
  <c r="H36" i="7"/>
  <c r="G36" i="7"/>
  <c r="F36" i="7"/>
  <c r="E36" i="7"/>
  <c r="D36" i="7"/>
  <c r="K34" i="7"/>
  <c r="J34" i="7"/>
  <c r="I34" i="7"/>
  <c r="H34" i="7"/>
  <c r="G34" i="7"/>
  <c r="F34" i="7"/>
  <c r="E34" i="7"/>
  <c r="D34" i="7"/>
  <c r="K32" i="7"/>
  <c r="J32" i="7"/>
  <c r="I32" i="7"/>
  <c r="H32" i="7"/>
  <c r="G32" i="7"/>
  <c r="F32" i="7"/>
  <c r="E32" i="7"/>
  <c r="D32" i="7"/>
  <c r="K30" i="7"/>
  <c r="J30" i="7"/>
  <c r="I30" i="7"/>
  <c r="H30" i="7"/>
  <c r="G30" i="7"/>
  <c r="F30" i="7"/>
  <c r="E30" i="7"/>
  <c r="D30" i="7"/>
  <c r="K28" i="7"/>
  <c r="J28" i="7"/>
  <c r="I28" i="7"/>
  <c r="H28" i="7"/>
  <c r="G28" i="7"/>
  <c r="F28" i="7"/>
  <c r="E28" i="7"/>
  <c r="D28" i="7"/>
  <c r="K26" i="7"/>
  <c r="J26" i="7"/>
  <c r="I26" i="7"/>
  <c r="H26" i="7"/>
  <c r="G26" i="7"/>
  <c r="F26" i="7"/>
  <c r="E26" i="7"/>
  <c r="D26" i="7"/>
  <c r="K24" i="7"/>
  <c r="J24" i="7"/>
  <c r="I24" i="7"/>
  <c r="H24" i="7"/>
  <c r="G24" i="7"/>
  <c r="F24" i="7"/>
  <c r="E24" i="7"/>
  <c r="D24" i="7"/>
  <c r="K22" i="7"/>
  <c r="J22" i="7"/>
  <c r="I22" i="7"/>
  <c r="H22" i="7"/>
  <c r="G22" i="7"/>
  <c r="F22" i="7"/>
  <c r="E22" i="7"/>
  <c r="D22" i="7"/>
  <c r="K20" i="7"/>
  <c r="J20" i="7"/>
  <c r="I20" i="7"/>
  <c r="H20" i="7"/>
  <c r="G20" i="7"/>
  <c r="F20" i="7"/>
  <c r="E20" i="7"/>
  <c r="D20" i="7"/>
  <c r="K18" i="7"/>
  <c r="J18" i="7"/>
  <c r="I18" i="7"/>
  <c r="H18" i="7"/>
  <c r="G18" i="7"/>
  <c r="F18" i="7"/>
  <c r="E18" i="7"/>
  <c r="D18" i="7"/>
  <c r="K16" i="7"/>
  <c r="J16" i="7"/>
  <c r="I16" i="7"/>
  <c r="H16" i="7"/>
  <c r="G16" i="7"/>
  <c r="F16" i="7"/>
  <c r="E16" i="7"/>
  <c r="D16" i="7"/>
  <c r="K14" i="7"/>
  <c r="J14" i="7"/>
  <c r="I14" i="7"/>
  <c r="H14" i="7"/>
  <c r="G14" i="7"/>
  <c r="F14" i="7"/>
  <c r="E14" i="7"/>
  <c r="D14" i="7"/>
  <c r="K12" i="7"/>
  <c r="J12" i="7"/>
  <c r="I12" i="7"/>
  <c r="H12" i="7"/>
  <c r="G12" i="7"/>
  <c r="F12" i="7"/>
  <c r="E12" i="7"/>
  <c r="D12" i="7"/>
  <c r="K10" i="7"/>
  <c r="J10" i="7"/>
  <c r="I10" i="7"/>
  <c r="H10" i="7"/>
  <c r="G10" i="7"/>
  <c r="F10" i="7"/>
  <c r="E10" i="7"/>
  <c r="D10" i="7"/>
  <c r="K8" i="7"/>
  <c r="J8" i="7"/>
  <c r="I8" i="7"/>
  <c r="H8" i="7"/>
  <c r="G8" i="7"/>
  <c r="F8" i="7"/>
  <c r="E8" i="7"/>
  <c r="D8" i="7"/>
</calcChain>
</file>

<file path=xl/sharedStrings.xml><?xml version="1.0" encoding="utf-8"?>
<sst xmlns="http://schemas.openxmlformats.org/spreadsheetml/2006/main" count="1829" uniqueCount="383">
  <si>
    <t>Županija</t>
  </si>
  <si>
    <t>ustanova</t>
  </si>
  <si>
    <t>Naziv djelatnosti</t>
  </si>
  <si>
    <t>Broj postelja (akutne djelatnosti)</t>
  </si>
  <si>
    <t>Prosječno trajanje boravka u bolnici (dani)</t>
  </si>
  <si>
    <t>Prosječna stopa popunjenosti postelja (%)</t>
  </si>
  <si>
    <t>Broj postelja (kronične djelatnosti)</t>
  </si>
  <si>
    <t>GRAD ZAGREB</t>
  </si>
  <si>
    <t>KBC ZAGREB</t>
  </si>
  <si>
    <t>interna</t>
  </si>
  <si>
    <t>onkologija i radioterapija</t>
  </si>
  <si>
    <t>dermatologija</t>
  </si>
  <si>
    <t>fiz.med.i rehabilitacija</t>
  </si>
  <si>
    <t>neurologija</t>
  </si>
  <si>
    <t>psihijatrija</t>
  </si>
  <si>
    <t>pedijatrija</t>
  </si>
  <si>
    <t>kirurgija</t>
  </si>
  <si>
    <t>dječja kirurgija</t>
  </si>
  <si>
    <t>neurokirurgija</t>
  </si>
  <si>
    <t>urologija</t>
  </si>
  <si>
    <t>ortopedija</t>
  </si>
  <si>
    <t>ORL</t>
  </si>
  <si>
    <t>oftalmologija</t>
  </si>
  <si>
    <t>ginekologija</t>
  </si>
  <si>
    <t>anesteziologija</t>
  </si>
  <si>
    <t>ukupno  ustanova</t>
  </si>
  <si>
    <t xml:space="preserve">KBC SESTRE MILOSRDNICE </t>
  </si>
  <si>
    <t>KB DUBRAVA</t>
  </si>
  <si>
    <t>maxilofacijalna kirurgija</t>
  </si>
  <si>
    <t xml:space="preserve">ORL </t>
  </si>
  <si>
    <t xml:space="preserve">KB "MERKUR" </t>
  </si>
  <si>
    <t>KLINIKA ZA PSIHIJATRIJU VRAPČE</t>
  </si>
  <si>
    <t>kronične duševne bolesti</t>
  </si>
  <si>
    <t>palijativna skrb</t>
  </si>
  <si>
    <t>KLINIKA ZA DJEČJE BOLESTI ZAGREB</t>
  </si>
  <si>
    <t>KLINIKA "DR. FRAN MIHALJEVIĆ"</t>
  </si>
  <si>
    <t>infektologija</t>
  </si>
  <si>
    <t>KLINIKA ZA PSIHIJATRIJU SVETI IVAN</t>
  </si>
  <si>
    <t>SB ZA PLUĆNE BOLESTI</t>
  </si>
  <si>
    <t>kronične plućne bolesti</t>
  </si>
  <si>
    <t>SB ZA ZAŠTITU DJECE S NEURORAZVOJNIM I MOTORIČKIM SMETNJAMA</t>
  </si>
  <si>
    <t>kronične dječje bolesti</t>
  </si>
  <si>
    <t>SB PODOBNIK</t>
  </si>
  <si>
    <t>DJEČJA BOLNICA SREBRNJAK</t>
  </si>
  <si>
    <t xml:space="preserve">DJEČJA PSIHIJATRIJSKA BOLNICA </t>
  </si>
  <si>
    <t>SB "SVETA KATARINA"</t>
  </si>
  <si>
    <t xml:space="preserve">ZAGREBAČKA </t>
  </si>
  <si>
    <t>SB ZA KRONIČNE BOLESTI DJEČJE DOBI GORNJA BISTRA</t>
  </si>
  <si>
    <t>NAFTALAN</t>
  </si>
  <si>
    <t>fiz.med.i rehabilitacija u spec.  bolnicama i lječilištima</t>
  </si>
  <si>
    <t>KRAPINSKO ZAGORSKA</t>
  </si>
  <si>
    <t>MAGDALENA</t>
  </si>
  <si>
    <t>OB ZABOK</t>
  </si>
  <si>
    <t>SB KRAPINSKE TOPLICE</t>
  </si>
  <si>
    <t>SB STUBIČKE TOPLICE</t>
  </si>
  <si>
    <t>SB AKROMION</t>
  </si>
  <si>
    <t xml:space="preserve">SISAČKO MOSLAVAČKA </t>
  </si>
  <si>
    <t>OB "DR. IVO PEDIŠIĆ"  SISAK</t>
  </si>
  <si>
    <t>dugotrajno liječenje</t>
  </si>
  <si>
    <t>NEUROPSIHIJATRIJSKA BOLNICA "DR. IVAN BARBOT"</t>
  </si>
  <si>
    <t>LJEČILIŠTE "TOPUSKO"</t>
  </si>
  <si>
    <t>KARLOVAČKA</t>
  </si>
  <si>
    <t>OB KARLOVAC</t>
  </si>
  <si>
    <t>OB OGULIN</t>
  </si>
  <si>
    <t>SB DUGA RESA</t>
  </si>
  <si>
    <t>VARAŽDINSKA</t>
  </si>
  <si>
    <t>OB VARAŽDIN</t>
  </si>
  <si>
    <t>SB VARAŽDINSKE TOPLICE</t>
  </si>
  <si>
    <t>KOPRIVNIČKO KRIŽEVAČKA</t>
  </si>
  <si>
    <t>OB "DR.TOMISLAV BARDEK" KOPRIVNICA</t>
  </si>
  <si>
    <t>BJELOVARSKO BILOGORSKA</t>
  </si>
  <si>
    <t xml:space="preserve">OB BJELOVAR </t>
  </si>
  <si>
    <t>SB DARUVARSKE TOPLICE</t>
  </si>
  <si>
    <t xml:space="preserve">PRIMORSKO GORANSKA </t>
  </si>
  <si>
    <t>KBC RIJEKA</t>
  </si>
  <si>
    <t>KLINIKA ZA ORTOPEDIJU LOVRAN</t>
  </si>
  <si>
    <t>SB CRIKVENICA</t>
  </si>
  <si>
    <t>SB OPATIJA</t>
  </si>
  <si>
    <t>SB "DR. NEMEC"</t>
  </si>
  <si>
    <t>SB MEDICO</t>
  </si>
  <si>
    <t>PSIHIJATRIJSKA BOLNICA LOPAČA</t>
  </si>
  <si>
    <t>LJEČILIŠTE VELI LOŠINJ</t>
  </si>
  <si>
    <t>DZ PRIMORSKO GORANSKE ŽUPANIJE AMB. MALI LOŠINJ</t>
  </si>
  <si>
    <t>opći stacionar u dz</t>
  </si>
  <si>
    <t>HOSPICIJ MARIJA KOZULIĆ</t>
  </si>
  <si>
    <t xml:space="preserve">LIČKO SENJSKA </t>
  </si>
  <si>
    <t>OB GOSPIĆ</t>
  </si>
  <si>
    <t>VIROVITIČKO PODRAVSKA</t>
  </si>
  <si>
    <t>OB VIROVITICA</t>
  </si>
  <si>
    <t>POŽEŠKO SLAVONSKA</t>
  </si>
  <si>
    <t>OB POŽEGA</t>
  </si>
  <si>
    <t>OB PAKRAC</t>
  </si>
  <si>
    <t>SB LIPIK</t>
  </si>
  <si>
    <t>BRODSKO POSAVSKA</t>
  </si>
  <si>
    <t>OB SLAVONSKI BROD</t>
  </si>
  <si>
    <t>OB NOVA GRADIŠKA</t>
  </si>
  <si>
    <t>SB SVETI RAFAEL STRMAC</t>
  </si>
  <si>
    <t>ZADARSKA</t>
  </si>
  <si>
    <t>OB ZADAR</t>
  </si>
  <si>
    <t>PSIHIJATRIJSKA BOLNICA UGLJAN</t>
  </si>
  <si>
    <t>SB BIOGRAD NA MORU</t>
  </si>
  <si>
    <t>OSJEČKO BARANJSKA</t>
  </si>
  <si>
    <t>KBC OSIJEK</t>
  </si>
  <si>
    <t>OB NAŠICE</t>
  </si>
  <si>
    <t>LJEČILIŠTE BIZOVAČKE TOPLICE</t>
  </si>
  <si>
    <t>ŠIBENSKO KNINSKA</t>
  </si>
  <si>
    <t>OB ŠIBENSKO KNINSKE ŽUPANIJE</t>
  </si>
  <si>
    <t>OB KNIN</t>
  </si>
  <si>
    <t>VUKOVARSKO SRIJEMSKA</t>
  </si>
  <si>
    <t>OB VINKOVCI</t>
  </si>
  <si>
    <t>NACIONALNA MEMORIJALNA BOLNICA VUKOVAR</t>
  </si>
  <si>
    <t>SPLITSKO DALMATINSKA</t>
  </si>
  <si>
    <t xml:space="preserve">KBC SPLIT </t>
  </si>
  <si>
    <t>SB "BIOKOVKA"</t>
  </si>
  <si>
    <t>DZ SPLITSKO DALMATINSKE ŽUPANIJE</t>
  </si>
  <si>
    <t>rodilište</t>
  </si>
  <si>
    <t>palijativna skrb u stacionaru dz</t>
  </si>
  <si>
    <t>ISTARSKA</t>
  </si>
  <si>
    <t>OB PULA</t>
  </si>
  <si>
    <t>SB "MARTIN HORVAT"</t>
  </si>
  <si>
    <t>DZ ISTARSKI</t>
  </si>
  <si>
    <t>DUBROVAČKO NERETVANSKA</t>
  </si>
  <si>
    <t>OB DUBROVNIK</t>
  </si>
  <si>
    <t>SB "KALOS"</t>
  </si>
  <si>
    <t>DZ METKOVIĆ</t>
  </si>
  <si>
    <t>MEĐIMURSKA</t>
  </si>
  <si>
    <t>OB ČAKOVEC</t>
  </si>
  <si>
    <t>interna - dnevna bolnica</t>
  </si>
  <si>
    <t>onkologija i radioterapija- dnevna bolnica</t>
  </si>
  <si>
    <t>dermatologija - dnevna bolnica</t>
  </si>
  <si>
    <t>fiz.med.i rehabilitacija - dnevna bolnica</t>
  </si>
  <si>
    <t>neurologija -dnevna bolnica</t>
  </si>
  <si>
    <t>psihijatrija - dnevna bolnica</t>
  </si>
  <si>
    <t>pedijatrija- dnevna bolnica</t>
  </si>
  <si>
    <t>kirurgija - dnevna bolnica</t>
  </si>
  <si>
    <t>kirurgija - jednodnevna kirurgija</t>
  </si>
  <si>
    <t>dječja kirurgija - jednodnevna kirurgija</t>
  </si>
  <si>
    <t>neurokirurgija- dnevna bolnica</t>
  </si>
  <si>
    <t>urologija- dnevna bolnica</t>
  </si>
  <si>
    <t>urologija- jednodnevna kirurgija</t>
  </si>
  <si>
    <t>ortopedija- dnevna bolnica</t>
  </si>
  <si>
    <t>ortopedija- jednodnevna kirurgija</t>
  </si>
  <si>
    <t>ORL- dnevna bolnica</t>
  </si>
  <si>
    <t>ORL- jednodnevna kirurgija</t>
  </si>
  <si>
    <t>oftalmologija- dnevna bolnica</t>
  </si>
  <si>
    <t>oftalmologija- jednodnevna kirurgija</t>
  </si>
  <si>
    <t>ginekologija- dnevna bonica</t>
  </si>
  <si>
    <t>ginekologija- jednodnevna kirurgija</t>
  </si>
  <si>
    <t>anesteziologija- ambulanta za bol- dnevna bolnica</t>
  </si>
  <si>
    <t>nuklearna medicina - dnevna bolnica</t>
  </si>
  <si>
    <t>KBC SESTRE MILOSRDNICE</t>
  </si>
  <si>
    <t>maxilofacijalna kirurgija- dnevna bolnica</t>
  </si>
  <si>
    <t>maxilofacijalna kirurgija- jednodnevna kirurgija</t>
  </si>
  <si>
    <t>KB "SVETI DUH"</t>
  </si>
  <si>
    <t>KB "MERKUR"</t>
  </si>
  <si>
    <t>dječja kirurgija - dnevna bolnica</t>
  </si>
  <si>
    <t>infektologija - dnevna bolnica</t>
  </si>
  <si>
    <t>SB ZA PLUĆNE BOLSTI</t>
  </si>
  <si>
    <t xml:space="preserve">SB AGRAM </t>
  </si>
  <si>
    <t>SISAČKO MOSLAVAČKA</t>
  </si>
  <si>
    <t>OB "DR. IVO PEDIŠIĆ" SISAK</t>
  </si>
  <si>
    <t>OB "DR. TOMISLAV BARDEK" KOPRIVNICA</t>
  </si>
  <si>
    <t>OB BJELOVAR</t>
  </si>
  <si>
    <t>PRIMORSKO GORANSKA</t>
  </si>
  <si>
    <t>neurokirurgija- jednodnevna kirurgija</t>
  </si>
  <si>
    <t>kronične duševne bolesti- dnevna bolnica</t>
  </si>
  <si>
    <t>LIČKO SENJSKA</t>
  </si>
  <si>
    <t xml:space="preserve">ZADARSKA </t>
  </si>
  <si>
    <t>KBC SPLIT</t>
  </si>
  <si>
    <t>SB SVJETLOST</t>
  </si>
  <si>
    <r>
      <t xml:space="preserve">Dobna grupa </t>
    </r>
    <r>
      <rPr>
        <i/>
        <sz val="9"/>
        <rFont val="Arial Narrow"/>
        <family val="2"/>
        <charset val="238"/>
      </rPr>
      <t xml:space="preserve">– Age group </t>
    </r>
    <r>
      <rPr>
        <b/>
        <sz val="9"/>
        <rFont val="Arial Narrow"/>
        <family val="2"/>
        <charset val="238"/>
      </rPr>
      <t xml:space="preserve">(godina </t>
    </r>
    <r>
      <rPr>
        <i/>
        <sz val="9"/>
        <rFont val="Arial Narrow"/>
        <family val="2"/>
        <charset val="238"/>
      </rPr>
      <t>– years</t>
    </r>
    <r>
      <rPr>
        <b/>
        <sz val="9"/>
        <rFont val="Arial Narrow"/>
        <family val="2"/>
        <charset val="238"/>
      </rPr>
      <t>)</t>
    </r>
  </si>
  <si>
    <t>SKUPINA  BOLESTI-STANJA</t>
  </si>
  <si>
    <t>UKUPNO</t>
  </si>
  <si>
    <t>1-4</t>
  </si>
  <si>
    <t>5-9</t>
  </si>
  <si>
    <t>10-19</t>
  </si>
  <si>
    <t>20-44</t>
  </si>
  <si>
    <t>45-64</t>
  </si>
  <si>
    <t>65 i više</t>
  </si>
  <si>
    <t>DISEASE OR CONDITION GROUP</t>
  </si>
  <si>
    <t>TOTAL</t>
  </si>
  <si>
    <t>65+</t>
  </si>
  <si>
    <t>I</t>
  </si>
  <si>
    <t xml:space="preserve">Zarazne i parazitarne bolesti </t>
  </si>
  <si>
    <t>Infectious and parasitic diseases</t>
  </si>
  <si>
    <t>%</t>
  </si>
  <si>
    <t>II</t>
  </si>
  <si>
    <t>Novotvorine</t>
  </si>
  <si>
    <t>Neoplasms</t>
  </si>
  <si>
    <t>III</t>
  </si>
  <si>
    <t>Bolesti krvi i krvotvornog sustava te određene bolesti imunološkog sustava</t>
  </si>
  <si>
    <t xml:space="preserve"> Diseases of the blood and blood-forming organs and certain disorders involvingthe immune mechanism</t>
  </si>
  <si>
    <t>IV</t>
  </si>
  <si>
    <t>Endokrine bolesti, bolesti prehrane i metabolizma</t>
  </si>
  <si>
    <t>Endocrine, nutritional  and metabolic diseases</t>
  </si>
  <si>
    <t>V</t>
  </si>
  <si>
    <t>Mentalni poremećaji i poremećaji ponašanja</t>
  </si>
  <si>
    <t>Mental and behavioural disorders</t>
  </si>
  <si>
    <t>VI</t>
  </si>
  <si>
    <r>
      <t xml:space="preserve">Bolesti živčanog sustava </t>
    </r>
    <r>
      <rPr>
        <sz val="8"/>
        <rFont val="Arial Narrow"/>
        <family val="2"/>
        <charset val="238"/>
      </rPr>
      <t/>
    </r>
  </si>
  <si>
    <t>Disease of the nervous system</t>
  </si>
  <si>
    <t>VII</t>
  </si>
  <si>
    <t>Bolesti oka i adneksa</t>
  </si>
  <si>
    <r>
      <t xml:space="preserve"> </t>
    </r>
    <r>
      <rPr>
        <i/>
        <sz val="9"/>
        <rFont val="Arial Narrow"/>
        <family val="2"/>
        <charset val="238"/>
      </rPr>
      <t>Diseases of the eye and adnexa</t>
    </r>
  </si>
  <si>
    <t>VIII</t>
  </si>
  <si>
    <t>Bolesti uha i mastoidnog nastavka</t>
  </si>
  <si>
    <r>
      <t xml:space="preserve"> </t>
    </r>
    <r>
      <rPr>
        <i/>
        <sz val="9"/>
        <rFont val="Arial Narrow"/>
        <family val="2"/>
        <charset val="238"/>
      </rPr>
      <t>Diseases of the ear and mastoid process</t>
    </r>
  </si>
  <si>
    <t>IX</t>
  </si>
  <si>
    <t>Bolesti cirkulacijskog sustava</t>
  </si>
  <si>
    <t>Diseases of the circulatory system</t>
  </si>
  <si>
    <t>X</t>
  </si>
  <si>
    <t>Bolesti dišnog sustava</t>
  </si>
  <si>
    <t>Diseases of the respiratory system</t>
  </si>
  <si>
    <t>XI</t>
  </si>
  <si>
    <t>Bolesti probavnog sustava</t>
  </si>
  <si>
    <t>Diseases of the digestive system</t>
  </si>
  <si>
    <t>XII</t>
  </si>
  <si>
    <r>
      <t>Bolesti kože i potkožnog tkiva</t>
    </r>
    <r>
      <rPr>
        <sz val="9"/>
        <rFont val="Arial Narrow"/>
        <family val="2"/>
        <charset val="238"/>
      </rPr>
      <t xml:space="preserve"> </t>
    </r>
  </si>
  <si>
    <t>Diseases of the skin and subcutaneous tissue</t>
  </si>
  <si>
    <t>XIII</t>
  </si>
  <si>
    <t>Bolesti mišićno-koštanog sustava i vezivnog tkiva</t>
  </si>
  <si>
    <t>Diseases of the musculoskeletal system and connective tissue</t>
  </si>
  <si>
    <t>XIV</t>
  </si>
  <si>
    <t>Bolesti sustava mokraćnih i spolnih organa</t>
  </si>
  <si>
    <t>Diseases of the genitourinary system</t>
  </si>
  <si>
    <t>XV</t>
  </si>
  <si>
    <t xml:space="preserve">Trudnoća, porođaj i babinje </t>
  </si>
  <si>
    <t>Pregnancy, childbirth and the puerp.</t>
  </si>
  <si>
    <t>XVI</t>
  </si>
  <si>
    <t>Određena stanja nastala u perinatalnom razdoblju</t>
  </si>
  <si>
    <t>Certain conditions originating in the perinatal period</t>
  </si>
  <si>
    <t>XVII</t>
  </si>
  <si>
    <t>Kongenitalne malformacije, deformiteti i kromosomske abnormalnosti</t>
  </si>
  <si>
    <t>Congenital malformations, deformations and chromosomal abnormalities</t>
  </si>
  <si>
    <t>XVIII</t>
  </si>
  <si>
    <t>Simptomi, znakovi i abnormalni klinički i laboratorijski nalazi neuvršteni drugamo</t>
  </si>
  <si>
    <t>Symptoms, signs and abnormal clinical and laboratory findings, NEC</t>
  </si>
  <si>
    <t>XIX</t>
  </si>
  <si>
    <t>Ozljede, trovanja i neke druge posljedice vanjskih uzroka</t>
  </si>
  <si>
    <t>Injury, poisoning and certain other consequences of extermal causes</t>
  </si>
  <si>
    <t>XXI</t>
  </si>
  <si>
    <t xml:space="preserve">Čimbenici koji utječu na stanje zdravlja i kontakt sa zdravstvenom službom </t>
  </si>
  <si>
    <t>Factors influencing health status and contact with health services</t>
  </si>
  <si>
    <t>XXII</t>
  </si>
  <si>
    <t>Šifre za posebne namjene</t>
  </si>
  <si>
    <t>Codes for special purposes  </t>
  </si>
  <si>
    <t>S V E U K U P N O</t>
  </si>
  <si>
    <t xml:space="preserve">Izvor podataka: Bolesničko-statistički obrazac </t>
  </si>
  <si>
    <r>
      <rPr>
        <b/>
        <sz val="10"/>
        <rFont val="Arial Narrow"/>
        <family val="2"/>
        <charset val="238"/>
      </rPr>
      <t>BOLNIČKI POBOL I STRUKTURA (%) HOSPITALIZACIJA PO DOBNIM SKUPINAMA TE SKUPINAMA BOLESTI (MKB 10) U STACIONARNOM DIJELU BOLNICA HRVATSKE 2024. GODINE UZ ISKLJUČENJE MKB-10 ŠIFRE Z38 KOJA SE ODNOSI NA BILJEŽENJE HOSPITALIZACIJA ZDRAVE NOVOROĐENČADI</t>
    </r>
    <r>
      <rPr>
        <b/>
        <sz val="9"/>
        <rFont val="Arial Narrow"/>
        <family val="2"/>
        <charset val="238"/>
      </rPr>
      <t xml:space="preserve"> - UKUPNO</t>
    </r>
  </si>
  <si>
    <t xml:space="preserve">BOLNIČKI POBOL I STRUKTURA (%) HOSPITALIZACIJA PO DOBNIM SKUPINAMA TE SKUPINAMA BOLESTI (MKB 10) U STACIONARNOM DIJELU BOLNICA HRVATSKE 2024. GODINE UZ ISKLJUČENJE MKB-10 ŠIFRE Z38 KOJA SE ODNOSI NA BILJEŽENJE HOSPITALIZACIJA ZDRAVE NOVOROĐENČADI - MUŠKARCI </t>
  </si>
  <si>
    <t xml:space="preserve">BOLNIČKI POBOL I STRUKTURA (%) HOSPITALIZACIJA PO DOBNIM SKUPINAMA TE SKUPINAMA BOLESTI (MKB 10) U STACIONARNOM DIJELU BOLNICA HRVATSKE 2024. GODINE UZ ISKLJUČENJE MKB-10 ŠIFRE Z38 KOJA SE ODNOSI NA BILJEŽENJE HOSPITALIZACIJA ZDRAVE NOVOROĐENČADI - ŽENE </t>
  </si>
  <si>
    <t>Broj postelja, prosječno trajanje boravka u bolnici, prosječna stopa popunjenosti postelja po stacionarnim djelatnostima i  ustanovama u Hrvatskoj 2024.g. temeljem  podataka Hrvatskog zavoda za javno zdravstvo, BSO obrazac (JZ-BSO)</t>
  </si>
  <si>
    <t>ŽUPANIJSKA SPECIJALNA BOLNICA INSULA</t>
  </si>
  <si>
    <t>DZ LIČKO SENJSKE ŽUPANIJE</t>
  </si>
  <si>
    <r>
      <t>KB "SVETI DUH"</t>
    </r>
    <r>
      <rPr>
        <vertAlign val="superscript"/>
        <sz val="12"/>
        <rFont val="Arial Narrow"/>
        <family val="2"/>
        <charset val="238"/>
      </rPr>
      <t xml:space="preserve"> </t>
    </r>
  </si>
  <si>
    <r>
      <t>SB AGRAM</t>
    </r>
    <r>
      <rPr>
        <vertAlign val="superscript"/>
        <sz val="12"/>
        <rFont val="Arial Narrow"/>
        <family val="2"/>
        <charset val="238"/>
      </rPr>
      <t xml:space="preserve"> </t>
    </r>
  </si>
  <si>
    <r>
      <t>interna</t>
    </r>
    <r>
      <rPr>
        <vertAlign val="subscript"/>
        <sz val="12"/>
        <color theme="1"/>
        <rFont val="Arial Narrow"/>
        <family val="2"/>
        <charset val="238"/>
      </rPr>
      <t xml:space="preserve"> </t>
    </r>
  </si>
  <si>
    <t>SPEC. BOL. "MARTIN HORVAT"</t>
  </si>
  <si>
    <t>ukupno ustanova</t>
  </si>
  <si>
    <t>Broj stolaca/ postelja</t>
  </si>
  <si>
    <t>Broj dolazaka*</t>
  </si>
  <si>
    <t>Broj dana liječenja</t>
  </si>
  <si>
    <r>
      <t>oftalmologija- jednodnevna kirurgija</t>
    </r>
    <r>
      <rPr>
        <vertAlign val="superscript"/>
        <sz val="12"/>
        <color theme="1"/>
        <rFont val="Arial Narrow"/>
        <family val="2"/>
        <charset val="238"/>
      </rPr>
      <t>1</t>
    </r>
  </si>
  <si>
    <t xml:space="preserve"> Dnevna bolnica i jednodnevna kirurgija - broj stolaca/postelja, broj dolazaka zbog liječenja  i skrb te broj dana  liječenja po djelatnostima i  ustanovama u Hrvatskoj 2024.g. </t>
  </si>
  <si>
    <t xml:space="preserve">Posteljni kapaciteti i korištenje bolničke zdravstvene zaštite  u Hrvatskoj u 2024. godini </t>
  </si>
  <si>
    <t>IZVJEŠĆE ZA 2024.</t>
  </si>
  <si>
    <t>tablični prikaz podataka</t>
  </si>
  <si>
    <t>2017.</t>
  </si>
  <si>
    <t>2018.</t>
  </si>
  <si>
    <t>2019.</t>
  </si>
  <si>
    <t>2020.</t>
  </si>
  <si>
    <t>2021.</t>
  </si>
  <si>
    <t>2022.</t>
  </si>
  <si>
    <t>2023.***</t>
  </si>
  <si>
    <t>2024.***</t>
  </si>
  <si>
    <t>HRVATSKA</t>
  </si>
  <si>
    <t>Ugovoreni broj postelja*</t>
  </si>
  <si>
    <t>Ukupni broj postelja*</t>
  </si>
  <si>
    <t>Ukupni broj postelja na 1000 stanovnika</t>
  </si>
  <si>
    <t>Broj ispisanih bolesnika iz ustanove**</t>
  </si>
  <si>
    <t>Broj dana bolničkog liječenja**</t>
  </si>
  <si>
    <t>Prosječna dužina liječenja</t>
  </si>
  <si>
    <t>Godišnja zauzetost postelja</t>
  </si>
  <si>
    <t>% iskorištenosti postelja</t>
  </si>
  <si>
    <t>Izvor podataka:  Hrvatski zavod za javno zdravstvo</t>
  </si>
  <si>
    <t>Metodološke napomene izvora podataka:</t>
  </si>
  <si>
    <t xml:space="preserve">Za izračun pokazatelja korištena su dva izvora podataka: Godišnje izvješće o radu stacionarne zdravstvene ustanove i baza hospitalizacija (JZ-BSO). 
</t>
  </si>
  <si>
    <t>Radi usporedivosti podataka navedeni izvori korišteni su i za pojedine godine u razdoblju 2017. do 2024. godine.</t>
  </si>
  <si>
    <t>*Godišnje izvješće o radu stacionarne zdravstvene ustanove (stanje 31.prosinca) za posteljne kapacitete</t>
  </si>
  <si>
    <t xml:space="preserve">**Baza hospitalizacija (JZ-BSO - stacionarne djelatnosti)** - broj ispisanih i dani bolničkog liječenja </t>
  </si>
  <si>
    <r>
      <rPr>
        <b/>
        <sz val="10"/>
        <rFont val="Calibri"/>
        <family val="2"/>
        <charset val="238"/>
      </rPr>
      <t>***Napomena:</t>
    </r>
    <r>
      <rPr>
        <sz val="10"/>
        <rFont val="Calibri"/>
        <family val="2"/>
        <charset val="238"/>
      </rPr>
      <t xml:space="preserve"> Tijekom 2023. i 2024. godine zabilježeno je privremeno smanjenje broja postelja zbog građevinskih radova radi sanacije oštećenja koja su nastala kao posljedica potresa u više zdravstvenih ustanova u Gradu Zagrebu. </t>
    </r>
  </si>
  <si>
    <t>Stanovništvo: Državni zavod za statistiku, Procjena stanovništva Republike Hrvatske</t>
  </si>
  <si>
    <r>
      <t>Tablica</t>
    </r>
    <r>
      <rPr>
        <b/>
        <sz val="10"/>
        <rFont val="Calibri"/>
        <family val="2"/>
        <charset val="238"/>
      </rPr>
      <t xml:space="preserve"> 1.</t>
    </r>
  </si>
  <si>
    <t xml:space="preserve">POSTELJNI KAPACITETI U STACIONARNIM USTANOVAMA U HRVATSKOJ u 2024. godini </t>
  </si>
  <si>
    <t>Sveukupno</t>
  </si>
  <si>
    <t>Akutne djelatnosti</t>
  </si>
  <si>
    <t>Kronične djelatnosti</t>
  </si>
  <si>
    <t>Opće bolnice</t>
  </si>
  <si>
    <t>Stacionari domova zdravlja</t>
  </si>
  <si>
    <t>KBC, kliničke bol. i klinike</t>
  </si>
  <si>
    <t>Specijalne bol., lječilišta i hospicij</t>
  </si>
  <si>
    <r>
      <rPr>
        <b/>
        <sz val="10"/>
        <rFont val="Calibri"/>
        <family val="2"/>
        <charset val="238"/>
        <scheme val="minor"/>
      </rPr>
      <t>Izvor podataka:</t>
    </r>
    <r>
      <rPr>
        <sz val="10"/>
        <rFont val="Calibri"/>
        <family val="2"/>
        <charset val="238"/>
        <scheme val="minor"/>
      </rPr>
      <t xml:space="preserve"> Hrvatski zavod za javno zdravstvo,</t>
    </r>
    <r>
      <rPr>
        <u/>
        <sz val="10"/>
        <rFont val="Calibri"/>
        <family val="2"/>
        <charset val="238"/>
        <scheme val="minor"/>
      </rPr>
      <t xml:space="preserve"> Godišnje izvješće o radu stacionarne zdravstvene ustanove </t>
    </r>
    <r>
      <rPr>
        <sz val="10"/>
        <rFont val="Calibri"/>
        <family val="2"/>
        <charset val="238"/>
        <scheme val="minor"/>
      </rPr>
      <t>(za posteljne kapacitete) i</t>
    </r>
    <r>
      <rPr>
        <u/>
        <sz val="10"/>
        <rFont val="Calibri"/>
        <family val="2"/>
        <charset val="238"/>
        <scheme val="minor"/>
      </rPr>
      <t xml:space="preserve"> baza hospitalizacija</t>
    </r>
    <r>
      <rPr>
        <sz val="10"/>
        <rFont val="Calibri"/>
        <family val="2"/>
        <charset val="238"/>
        <scheme val="minor"/>
      </rPr>
      <t xml:space="preserve"> (JZ-BSO, stacionarne djelatnosti) 2024.g. (za broj ispisanih i broj dana bolničkog liječenja)</t>
    </r>
  </si>
  <si>
    <t>Ugovoreni broj postelja</t>
  </si>
  <si>
    <t>Ukupni broj postelja</t>
  </si>
  <si>
    <t xml:space="preserve">Broj ispisanih bolesnika iz ustanove </t>
  </si>
  <si>
    <t>Broj dana bolničkog liječenja</t>
  </si>
  <si>
    <t>Grad Zagreb*/**</t>
  </si>
  <si>
    <t>Zagrebačka županija</t>
  </si>
  <si>
    <t>Krapinsko-zagorska županija**</t>
  </si>
  <si>
    <t>Sisačko-moslavačka županija</t>
  </si>
  <si>
    <t>Karlovačka županija</t>
  </si>
  <si>
    <t>Varaždinska županija</t>
  </si>
  <si>
    <t>Koprivničko-križevačka županija</t>
  </si>
  <si>
    <t>Bjelovarsko-bilogorska županija</t>
  </si>
  <si>
    <t>Primorsko-goranska županija</t>
  </si>
  <si>
    <t>Ličko-senjska županija</t>
  </si>
  <si>
    <t>Virovitičko-podravska županija</t>
  </si>
  <si>
    <t>Požeško-slavonska županija</t>
  </si>
  <si>
    <t>Brodsko-posavska županija</t>
  </si>
  <si>
    <t>Zadarska županija</t>
  </si>
  <si>
    <t>Osječko-baranjska županija</t>
  </si>
  <si>
    <t>Šibensko-kninska županija</t>
  </si>
  <si>
    <t>Vukovarsko-srijemska županija</t>
  </si>
  <si>
    <t>Splitsko-dalmatinska županija</t>
  </si>
  <si>
    <t>Istarska županija</t>
  </si>
  <si>
    <t xml:space="preserve">Dubrovačko-neretvanska županija </t>
  </si>
  <si>
    <t>Međimurska županija</t>
  </si>
  <si>
    <r>
      <rPr>
        <b/>
        <sz val="10"/>
        <rFont val="Calibri"/>
        <family val="2"/>
        <charset val="238"/>
        <scheme val="minor"/>
      </rPr>
      <t>Napomena:</t>
    </r>
    <r>
      <rPr>
        <sz val="10"/>
        <rFont val="Calibri"/>
        <family val="2"/>
        <charset val="238"/>
        <scheme val="minor"/>
      </rPr>
      <t xml:space="preserve"> * Tijekom 2023. i 2024. godine zabilježeno je privremeno smanjenje broja postelja zbog građevinskih radova radi sanacije oštećenja koja su nastala kao posljedica potresa u više zdravstvenih ustanova u Gradu Zagrebu. Ugovoreni sadržaj bolničke zdravstvene zaštite u 2023. godine nije se mijenjao u odnosu na 2022. godinu i iznosi 6.426 postelja.</t>
    </r>
  </si>
  <si>
    <t>** SB Akromion - promjena lokaliteta ustanove iz Krapinsko zagorske županije u Grad Zagreb</t>
  </si>
  <si>
    <r>
      <rPr>
        <b/>
        <sz val="10"/>
        <rFont val="Calibri"/>
        <family val="2"/>
        <charset val="238"/>
        <scheme val="minor"/>
      </rPr>
      <t>Stanovništvo</t>
    </r>
    <r>
      <rPr>
        <sz val="10"/>
        <rFont val="Calibri"/>
        <family val="2"/>
        <charset val="238"/>
        <scheme val="minor"/>
      </rPr>
      <t>: Državni zavod za statistiku, prema procjeni stanovništva sredinom 2024., objavljeno 29.08.2025. (u 2024. godini ukupno 3.866.233)</t>
    </r>
  </si>
  <si>
    <t>Tablica 2.</t>
  </si>
  <si>
    <t>Tablica 3.</t>
  </si>
  <si>
    <r>
      <rPr>
        <b/>
        <sz val="10"/>
        <rFont val="Calibri"/>
        <family val="2"/>
        <charset val="238"/>
        <scheme val="minor"/>
      </rPr>
      <t>Izvor podataka:</t>
    </r>
    <r>
      <rPr>
        <sz val="10"/>
        <rFont val="Calibri"/>
        <family val="2"/>
        <charset val="238"/>
        <scheme val="minor"/>
      </rPr>
      <t xml:space="preserve"> Hrvatski zavod za javno zdravstvo,</t>
    </r>
    <r>
      <rPr>
        <u/>
        <sz val="10"/>
        <rFont val="Calibri"/>
        <family val="2"/>
        <charset val="238"/>
        <scheme val="minor"/>
      </rPr>
      <t xml:space="preserve">  Godišnje izvješće o radu stacionarne zdravstvene ustanove (stanje 31.prosinca) za posteljne kapacitete </t>
    </r>
    <r>
      <rPr>
        <sz val="10"/>
        <rFont val="Calibri"/>
        <family val="2"/>
        <charset val="238"/>
        <scheme val="minor"/>
      </rPr>
      <t xml:space="preserve"> i</t>
    </r>
    <r>
      <rPr>
        <u/>
        <sz val="10"/>
        <rFont val="Calibri"/>
        <family val="2"/>
        <charset val="238"/>
        <scheme val="minor"/>
      </rPr>
      <t xml:space="preserve"> baza hospitalizacija</t>
    </r>
    <r>
      <rPr>
        <sz val="10"/>
        <rFont val="Calibri"/>
        <family val="2"/>
        <charset val="238"/>
        <scheme val="minor"/>
      </rPr>
      <t xml:space="preserve"> (JZ-BSO, stacionarne djelatnosti) 2024.g. (za broj ispisanih i broj dana bolničkog liječenja)</t>
    </r>
  </si>
  <si>
    <t xml:space="preserve">kirurgija i ortopedija </t>
  </si>
  <si>
    <r>
      <t>kirurgija i ortopedija</t>
    </r>
    <r>
      <rPr>
        <vertAlign val="superscript"/>
        <sz val="12"/>
        <rFont val="Arial Narrow"/>
        <family val="2"/>
        <charset val="238"/>
      </rPr>
      <t xml:space="preserve"> </t>
    </r>
  </si>
  <si>
    <t>kirurgija (urologija, ortopedija, ORL i ginekologija)</t>
  </si>
  <si>
    <t xml:space="preserve">interna i infektologija </t>
  </si>
  <si>
    <t>kirurgija i pedijatrija</t>
  </si>
  <si>
    <t xml:space="preserve">kirurgija, dječja kirurgija i neurokirurgija </t>
  </si>
  <si>
    <t>Napomene:</t>
  </si>
  <si>
    <t>1) postelje u djelatnosti oftalmologije zabilježene su u djelatnosti oftalmologije jednodnevna kirurgija</t>
  </si>
  <si>
    <r>
      <t xml:space="preserve">oftalmologija </t>
    </r>
    <r>
      <rPr>
        <vertAlign val="superscript"/>
        <sz val="12"/>
        <color theme="1"/>
        <rFont val="Arial Narrow"/>
        <family val="2"/>
        <charset val="238"/>
      </rPr>
      <t>1)</t>
    </r>
  </si>
  <si>
    <r>
      <t xml:space="preserve">ginekologija </t>
    </r>
    <r>
      <rPr>
        <vertAlign val="superscript"/>
        <sz val="12"/>
        <rFont val="Arial Narrow"/>
        <family val="2"/>
        <charset val="238"/>
      </rPr>
      <t>2)</t>
    </r>
  </si>
  <si>
    <t>2) Zbog građevinskih radova radi sanacije oštećenja koja su nastala kao posljedica potresa u Gradu Zagrebu posteljni kapaciteti su izmješteni u KBC Sestre Milosrdnice i KB Sveti Duh</t>
  </si>
  <si>
    <t xml:space="preserve">ginekologija i neonatologija </t>
  </si>
  <si>
    <t xml:space="preserve">psihijatrija i kronične duševne bolesti </t>
  </si>
  <si>
    <r>
      <t>fiz.med.i rehabilitacija u spec.  bolnicama i lječilištima i ortopedija</t>
    </r>
    <r>
      <rPr>
        <vertAlign val="superscript"/>
        <sz val="12"/>
        <color theme="1"/>
        <rFont val="Arial Narrow"/>
        <family val="2"/>
        <charset val="238"/>
      </rPr>
      <t xml:space="preserve"> </t>
    </r>
  </si>
  <si>
    <r>
      <rPr>
        <b/>
        <sz val="12"/>
        <rFont val="Arial Narrow"/>
        <family val="2"/>
        <charset val="238"/>
      </rPr>
      <t>METODOLOŠKA NAPOMENA:</t>
    </r>
    <r>
      <rPr>
        <sz val="12"/>
        <color theme="1"/>
        <rFont val="Arial Narrow"/>
        <family val="2"/>
        <charset val="238"/>
      </rPr>
      <t xml:space="preserve">  Mrežom javne zdravstvene službe (NN 49/24) predviđen je broj postelja prema djelatnostima, a raspodjela postelja prema djelatnostima i/ili subdjelatnostima ovisi o organizacijskoj strukturi svake pojedine stacionarne ustanove (npr. u pojedinim ustanovama su posteljni kapaciteti djelatnosti kirurgije i ortopedije ili kirurgije, neurokirurgije i dječje kirurgije iskazani zajedno, postelje u djelatnosti neonatologije iskazane su u pojedinim ustanovama u djelanosti ginekologije ili dr. specifičnosti u pojedinim ustanovama). Za jednu hospitalizaciju pacijenta u stacionarnom dijelu ispunjava se jedan JZ-BSO, odnosno  premještaj s jednog stacionarnog odjela na drugi stacionarni odjel iste stacionarne zdravstvene ustanove ne smatra se prekidom hospitalizacije te se bilježi samo djelatnost s koje je osoba otpuštena iz ustanove.</t>
    </r>
  </si>
  <si>
    <t>Tablica 5</t>
  </si>
  <si>
    <t>Djelatnosti</t>
  </si>
  <si>
    <t>Broj stolaca/postelja</t>
  </si>
  <si>
    <t>Interna medicina</t>
  </si>
  <si>
    <t>Infektologija</t>
  </si>
  <si>
    <t>Onkologija i radioterapija</t>
  </si>
  <si>
    <t>Dermatologija i venerologija</t>
  </si>
  <si>
    <t>Fizikalna medicina i rehabilitacija</t>
  </si>
  <si>
    <t>Neurologija</t>
  </si>
  <si>
    <t>Psihijatrija</t>
  </si>
  <si>
    <t>Pedijatrija</t>
  </si>
  <si>
    <t xml:space="preserve">Opća kirurgija </t>
  </si>
  <si>
    <t>Dječja kirurgija</t>
  </si>
  <si>
    <t>Neurokirurgija</t>
  </si>
  <si>
    <t>Maksilofacijalna kirurgija</t>
  </si>
  <si>
    <t>Urologija</t>
  </si>
  <si>
    <t>Ortopedija i traumatologija</t>
  </si>
  <si>
    <t>Oftalmologija i optometrija</t>
  </si>
  <si>
    <t>Ginekologija i opstetricija</t>
  </si>
  <si>
    <t>Anesteziologija i reanimacija</t>
  </si>
  <si>
    <t>Nuklearna medicina</t>
  </si>
  <si>
    <t xml:space="preserve">Kronične duševne bolesti </t>
  </si>
  <si>
    <t>Ukupno</t>
  </si>
  <si>
    <t>Tablica 4.</t>
  </si>
  <si>
    <t>Dnevna bolnica i jednodnevna kirurgija - broj postelja, broj dolazaka zbog liječenja i skrbi te broj dana liječenja po djelatnostima u Hrvatskoj u 2024. godini</t>
  </si>
  <si>
    <t>Izvor podataka: Hrvatski zavod za javno zdravstvo, Godišnje izvješće o radu stacionarne zdravstvene ustanove (za kapacitete stolaca/postelja) i baza hospitalizacija (JZ-BSO, dnevna bolnica) 2024.g. (broj dolazaka i broj dana liječenja)</t>
  </si>
  <si>
    <t>NAPOMENA: *Zabilježen je svaki dolazak bolesnika na liječenje i skrb u dnevnu bolnicu i zbog istog slučaja tijekom kalendarske godine</t>
  </si>
  <si>
    <t>Napomena</t>
  </si>
  <si>
    <t>*: Zabilježen je svaki dolazak bolesnika na liječenje i skrb u dnevnu bolnicu i zbog istog slučaja tijekom kalendarske godine</t>
  </si>
  <si>
    <t>kirurgija i urologija  - dnevna bolnica</t>
  </si>
  <si>
    <r>
      <rPr>
        <b/>
        <sz val="10"/>
        <rFont val="Arial"/>
        <family val="2"/>
        <charset val="238"/>
      </rPr>
      <t>METODOLOŠKA NAPOMENA:</t>
    </r>
    <r>
      <rPr>
        <sz val="10"/>
        <color theme="1"/>
        <rFont val="Arial"/>
        <family val="2"/>
        <charset val="238"/>
      </rPr>
      <t xml:space="preserve"> Mrežom javne zdravstvene službe (NN 49/24) predviđen je broj stolaca/postelja u dnevnim bolnicama prema djelatnostima, a raspodjela stolaca/postelja prema djelatnosti i/ili subdjelatnosti ovisi o organizacijskoj strukturi svake pojedine ustanove (npr. djelatnost kirurgije i urologije je u pojedinoj ustanovi iskazana zajedno i sl.)
*</t>
    </r>
    <r>
      <rPr>
        <u/>
        <sz val="10"/>
        <color theme="1"/>
        <rFont val="Arial"/>
        <family val="2"/>
        <charset val="238"/>
      </rPr>
      <t>Zabilježen je svaki dolazak bolesnika</t>
    </r>
    <r>
      <rPr>
        <sz val="10"/>
        <color theme="1"/>
        <rFont val="Arial"/>
        <family val="2"/>
        <charset val="238"/>
      </rPr>
      <t xml:space="preserve"> zbog liječenje i skrb u dnevnu bolnicu i zbog istog slučaja tijekom kalendarske godine (zabilježeni broj dolazaka je veći od broja osoba). </t>
    </r>
  </si>
  <si>
    <t>Tablica 6/I.</t>
  </si>
  <si>
    <t>Tablica 6/II.</t>
  </si>
  <si>
    <t>Tablica  6/III.</t>
  </si>
  <si>
    <r>
      <t>POSTELJNI KAPACITETI, GODIŠNJA ZAUZETOST POSTELJA, POSTOTAK ISKORIŠTENOSTI POSTELJA I PROSJEČNA DUŽINA LIJEČENJA U STACIONARNIM USTANOVAMA U HRVATSKOJ 2017. - 2024. GODINE</t>
    </r>
    <r>
      <rPr>
        <i/>
        <sz val="10"/>
        <rFont val="Calibri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</si>
</sst>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8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vertAlign val="superscript"/>
      <sz val="12"/>
      <name val="Arial Narrow"/>
      <family val="2"/>
      <charset val="238"/>
    </font>
    <font>
      <vertAlign val="superscript"/>
      <sz val="12"/>
      <color theme="1"/>
      <name val="Arial Narrow"/>
      <family val="2"/>
      <charset val="238"/>
    </font>
    <font>
      <vertAlign val="subscript"/>
      <sz val="12"/>
      <color theme="1"/>
      <name val="Arial Narrow"/>
      <family val="2"/>
      <charset val="238"/>
    </font>
    <font>
      <sz val="12"/>
      <color rgb="FF3F3F76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b/>
      <i/>
      <vertAlign val="superscript"/>
      <sz val="12"/>
      <color theme="1"/>
      <name val="Arial Narrow"/>
      <family val="2"/>
      <charset val="238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8"/>
      <color theme="1"/>
      <name val="Tahoma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4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25" fillId="0" borderId="0" applyBorder="0"/>
    <xf numFmtId="0" fontId="26" fillId="0" borderId="0" applyNumberFormat="0" applyFill="0" applyBorder="0" applyAlignment="0" applyProtection="0"/>
  </cellStyleXfs>
  <cellXfs count="189">
    <xf numFmtId="0" fontId="0" fillId="0" borderId="0" xfId="0"/>
    <xf numFmtId="0" fontId="7" fillId="0" borderId="0" xfId="5" applyFont="1" applyAlignment="1">
      <alignment horizontal="center" vertical="center" wrapText="1"/>
    </xf>
    <xf numFmtId="0" fontId="9" fillId="0" borderId="0" xfId="5" applyFont="1"/>
    <xf numFmtId="0" fontId="7" fillId="0" borderId="0" xfId="5" applyFont="1" applyAlignment="1">
      <alignment horizontal="left" vertical="center" wrapText="1"/>
    </xf>
    <xf numFmtId="0" fontId="7" fillId="0" borderId="12" xfId="5" applyFont="1" applyBorder="1" applyAlignment="1">
      <alignment horizontal="center" vertical="center" wrapText="1"/>
    </xf>
    <xf numFmtId="0" fontId="7" fillId="0" borderId="12" xfId="5" applyFont="1" applyBorder="1" applyAlignment="1">
      <alignment horizontal="left" vertical="center" wrapText="1"/>
    </xf>
    <xf numFmtId="0" fontId="7" fillId="0" borderId="12" xfId="5" applyFont="1" applyBorder="1" applyAlignment="1">
      <alignment vertical="center"/>
    </xf>
    <xf numFmtId="0" fontId="11" fillId="0" borderId="12" xfId="5" applyFont="1" applyBorder="1"/>
    <xf numFmtId="0" fontId="7" fillId="0" borderId="12" xfId="5" applyFont="1" applyBorder="1" applyAlignment="1">
      <alignment horizontal="center" vertical="center"/>
    </xf>
    <xf numFmtId="49" fontId="7" fillId="0" borderId="12" xfId="5" applyNumberFormat="1" applyFont="1" applyBorder="1" applyAlignment="1">
      <alignment horizontal="center" vertical="center"/>
    </xf>
    <xf numFmtId="0" fontId="10" fillId="0" borderId="12" xfId="5" applyFont="1" applyBorder="1" applyAlignment="1">
      <alignment vertical="center"/>
    </xf>
    <xf numFmtId="0" fontId="10" fillId="0" borderId="12" xfId="5" applyFont="1" applyBorder="1" applyAlignment="1">
      <alignment horizontal="center" vertical="center"/>
    </xf>
    <xf numFmtId="49" fontId="10" fillId="0" borderId="12" xfId="5" applyNumberFormat="1" applyFont="1" applyBorder="1" applyAlignment="1">
      <alignment horizontal="center" vertical="center"/>
    </xf>
    <xf numFmtId="0" fontId="7" fillId="0" borderId="0" xfId="5" applyFont="1" applyAlignment="1">
      <alignment vertical="center"/>
    </xf>
    <xf numFmtId="3" fontId="12" fillId="0" borderId="0" xfId="5" applyNumberFormat="1" applyFont="1"/>
    <xf numFmtId="0" fontId="10" fillId="0" borderId="0" xfId="5" applyFont="1" applyAlignment="1">
      <alignment horizontal="left" vertical="center" wrapText="1"/>
    </xf>
    <xf numFmtId="0" fontId="11" fillId="0" borderId="0" xfId="5" applyFont="1" applyAlignment="1">
      <alignment horizontal="right"/>
    </xf>
    <xf numFmtId="164" fontId="10" fillId="0" borderId="0" xfId="5" applyNumberFormat="1" applyFont="1"/>
    <xf numFmtId="0" fontId="11" fillId="0" borderId="0" xfId="5" applyFont="1"/>
    <xf numFmtId="3" fontId="9" fillId="0" borderId="0" xfId="5" applyNumberFormat="1" applyFont="1"/>
    <xf numFmtId="3" fontId="7" fillId="0" borderId="0" xfId="5" applyNumberFormat="1" applyFont="1"/>
    <xf numFmtId="0" fontId="11" fillId="0" borderId="0" xfId="5" applyFont="1" applyAlignment="1">
      <alignment horizontal="left" wrapText="1"/>
    </xf>
    <xf numFmtId="3" fontId="10" fillId="0" borderId="0" xfId="5" applyNumberFormat="1" applyFont="1"/>
    <xf numFmtId="0" fontId="11" fillId="0" borderId="0" xfId="5" applyFont="1" applyAlignment="1">
      <alignment horizontal="left" vertical="center" wrapText="1"/>
    </xf>
    <xf numFmtId="0" fontId="14" fillId="0" borderId="0" xfId="5" applyFont="1"/>
    <xf numFmtId="0" fontId="11" fillId="0" borderId="13" xfId="5" applyFont="1" applyBorder="1"/>
    <xf numFmtId="3" fontId="7" fillId="0" borderId="13" xfId="5" applyNumberFormat="1" applyFont="1" applyBorder="1"/>
    <xf numFmtId="0" fontId="11" fillId="0" borderId="14" xfId="5" applyFont="1" applyBorder="1" applyAlignment="1">
      <alignment horizontal="right"/>
    </xf>
    <xf numFmtId="3" fontId="10" fillId="0" borderId="14" xfId="5" applyNumberFormat="1" applyFont="1" applyBorder="1"/>
    <xf numFmtId="3" fontId="11" fillId="0" borderId="0" xfId="5" applyNumberFormat="1" applyFont="1"/>
    <xf numFmtId="164" fontId="11" fillId="0" borderId="0" xfId="5" applyNumberFormat="1" applyFont="1"/>
    <xf numFmtId="0" fontId="11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165" fontId="10" fillId="0" borderId="0" xfId="5" applyNumberFormat="1" applyFont="1"/>
    <xf numFmtId="0" fontId="7" fillId="0" borderId="0" xfId="5" applyFont="1" applyAlignment="1">
      <alignment horizontal="left" wrapText="1"/>
    </xf>
    <xf numFmtId="0" fontId="10" fillId="0" borderId="0" xfId="5" applyFont="1" applyAlignment="1">
      <alignment horizontal="left" wrapText="1"/>
    </xf>
    <xf numFmtId="0" fontId="10" fillId="0" borderId="14" xfId="5" applyFont="1" applyBorder="1"/>
    <xf numFmtId="165" fontId="11" fillId="0" borderId="0" xfId="5" applyNumberFormat="1" applyFont="1"/>
    <xf numFmtId="0" fontId="7" fillId="0" borderId="0" xfId="5" applyFont="1"/>
    <xf numFmtId="0" fontId="15" fillId="0" borderId="0" xfId="0" applyFont="1"/>
    <xf numFmtId="0" fontId="15" fillId="0" borderId="0" xfId="0" applyFont="1" applyAlignment="1">
      <alignment vertical="center"/>
    </xf>
    <xf numFmtId="0" fontId="16" fillId="4" borderId="2" xfId="0" applyFont="1" applyFill="1" applyBorder="1"/>
    <xf numFmtId="0" fontId="17" fillId="0" borderId="3" xfId="0" applyFont="1" applyBorder="1"/>
    <xf numFmtId="0" fontId="16" fillId="0" borderId="3" xfId="0" applyFont="1" applyBorder="1"/>
    <xf numFmtId="3" fontId="16" fillId="0" borderId="3" xfId="0" applyNumberFormat="1" applyFont="1" applyBorder="1"/>
    <xf numFmtId="0" fontId="16" fillId="0" borderId="4" xfId="0" applyFont="1" applyBorder="1"/>
    <xf numFmtId="0" fontId="15" fillId="0" borderId="8" xfId="0" applyFont="1" applyBorder="1"/>
    <xf numFmtId="3" fontId="15" fillId="0" borderId="0" xfId="0" applyNumberFormat="1" applyFont="1"/>
    <xf numFmtId="2" fontId="15" fillId="0" borderId="0" xfId="0" applyNumberFormat="1" applyFont="1"/>
    <xf numFmtId="0" fontId="16" fillId="0" borderId="5" xfId="0" applyFont="1" applyBorder="1"/>
    <xf numFmtId="0" fontId="16" fillId="0" borderId="6" xfId="0" applyFont="1" applyBorder="1"/>
    <xf numFmtId="3" fontId="16" fillId="0" borderId="6" xfId="0" applyNumberFormat="1" applyFont="1" applyBorder="1"/>
    <xf numFmtId="2" fontId="16" fillId="0" borderId="6" xfId="0" applyNumberFormat="1" applyFont="1" applyBorder="1"/>
    <xf numFmtId="0" fontId="16" fillId="0" borderId="0" xfId="0" applyFont="1"/>
    <xf numFmtId="0" fontId="16" fillId="0" borderId="2" xfId="0" applyFont="1" applyBorder="1"/>
    <xf numFmtId="0" fontId="18" fillId="0" borderId="0" xfId="1" applyFont="1" applyFill="1" applyBorder="1"/>
    <xf numFmtId="0" fontId="18" fillId="0" borderId="0" xfId="2" applyFont="1" applyFill="1" applyBorder="1"/>
    <xf numFmtId="0" fontId="17" fillId="0" borderId="3" xfId="0" applyFont="1" applyBorder="1" applyAlignment="1">
      <alignment wrapText="1"/>
    </xf>
    <xf numFmtId="0" fontId="15" fillId="0" borderId="2" xfId="0" applyFont="1" applyBorder="1"/>
    <xf numFmtId="0" fontId="18" fillId="0" borderId="3" xfId="0" applyFont="1" applyBorder="1" applyAlignment="1">
      <alignment vertical="center"/>
    </xf>
    <xf numFmtId="0" fontId="15" fillId="0" borderId="3" xfId="0" applyFont="1" applyBorder="1"/>
    <xf numFmtId="0" fontId="15" fillId="0" borderId="0" xfId="0" applyFont="1" applyAlignment="1">
      <alignment wrapText="1"/>
    </xf>
    <xf numFmtId="0" fontId="16" fillId="0" borderId="8" xfId="0" applyFont="1" applyBorder="1"/>
    <xf numFmtId="3" fontId="16" fillId="0" borderId="0" xfId="0" applyNumberFormat="1" applyFont="1"/>
    <xf numFmtId="2" fontId="16" fillId="0" borderId="0" xfId="0" applyNumberFormat="1" applyFont="1"/>
    <xf numFmtId="0" fontId="16" fillId="4" borderId="8" xfId="0" applyFont="1" applyFill="1" applyBorder="1"/>
    <xf numFmtId="0" fontId="17" fillId="0" borderId="0" xfId="0" applyFont="1"/>
    <xf numFmtId="0" fontId="18" fillId="0" borderId="0" xfId="2" applyFont="1" applyFill="1" applyBorder="1" applyAlignment="1">
      <alignment wrapText="1"/>
    </xf>
    <xf numFmtId="3" fontId="18" fillId="0" borderId="0" xfId="2" applyNumberFormat="1" applyFont="1" applyFill="1" applyBorder="1"/>
    <xf numFmtId="0" fontId="22" fillId="0" borderId="0" xfId="2" applyFont="1" applyFill="1" applyBorder="1"/>
    <xf numFmtId="2" fontId="18" fillId="0" borderId="0" xfId="2" applyNumberFormat="1" applyFont="1" applyFill="1" applyBorder="1"/>
    <xf numFmtId="0" fontId="22" fillId="0" borderId="0" xfId="2" applyFont="1" applyFill="1" applyBorder="1" applyAlignment="1"/>
    <xf numFmtId="0" fontId="16" fillId="0" borderId="10" xfId="0" applyFont="1" applyBorder="1"/>
    <xf numFmtId="0" fontId="18" fillId="0" borderId="0" xfId="0" applyFont="1"/>
    <xf numFmtId="0" fontId="23" fillId="0" borderId="0" xfId="0" applyFont="1"/>
    <xf numFmtId="0" fontId="16" fillId="0" borderId="5" xfId="0" applyFont="1" applyBorder="1" applyAlignment="1">
      <alignment wrapText="1"/>
    </xf>
    <xf numFmtId="0" fontId="16" fillId="0" borderId="6" xfId="0" applyFont="1" applyBorder="1" applyAlignment="1">
      <alignment wrapText="1"/>
    </xf>
    <xf numFmtId="3" fontId="15" fillId="0" borderId="9" xfId="0" applyNumberFormat="1" applyFont="1" applyBorder="1"/>
    <xf numFmtId="3" fontId="16" fillId="0" borderId="7" xfId="0" applyNumberFormat="1" applyFont="1" applyBorder="1"/>
    <xf numFmtId="0" fontId="15" fillId="0" borderId="0" xfId="0" applyFont="1" applyAlignment="1">
      <alignment horizontal="center" vertical="center" wrapText="1"/>
    </xf>
    <xf numFmtId="3" fontId="16" fillId="0" borderId="9" xfId="0" applyNumberFormat="1" applyFont="1" applyBorder="1"/>
    <xf numFmtId="0" fontId="15" fillId="0" borderId="3" xfId="0" applyFont="1" applyBorder="1" applyAlignment="1">
      <alignment horizontal="center" vertical="center" wrapText="1"/>
    </xf>
    <xf numFmtId="3" fontId="16" fillId="0" borderId="4" xfId="0" applyNumberFormat="1" applyFont="1" applyBorder="1"/>
    <xf numFmtId="0" fontId="15" fillId="0" borderId="0" xfId="0" applyFont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32" fillId="0" borderId="11" xfId="3" applyFont="1" applyBorder="1" applyAlignment="1">
      <alignment vertical="center" wrapText="1"/>
    </xf>
    <xf numFmtId="0" fontId="32" fillId="0" borderId="15" xfId="3" applyFont="1" applyBorder="1" applyAlignment="1">
      <alignment vertical="center"/>
    </xf>
    <xf numFmtId="0" fontId="32" fillId="0" borderId="0" xfId="3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11" xfId="3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2" fillId="0" borderId="11" xfId="3" applyFont="1" applyBorder="1" applyAlignment="1">
      <alignment vertical="center"/>
    </xf>
    <xf numFmtId="3" fontId="32" fillId="0" borderId="11" xfId="3" applyNumberFormat="1" applyFont="1" applyBorder="1" applyAlignment="1">
      <alignment horizontal="left" vertical="center"/>
    </xf>
    <xf numFmtId="3" fontId="35" fillId="0" borderId="11" xfId="3" applyNumberFormat="1" applyFont="1" applyBorder="1" applyAlignment="1">
      <alignment vertical="center"/>
    </xf>
    <xf numFmtId="3" fontId="34" fillId="0" borderId="11" xfId="0" applyNumberFormat="1" applyFont="1" applyBorder="1" applyAlignment="1">
      <alignment vertical="center"/>
    </xf>
    <xf numFmtId="2" fontId="35" fillId="0" borderId="11" xfId="3" applyNumberFormat="1" applyFont="1" applyBorder="1" applyAlignment="1">
      <alignment vertical="center"/>
    </xf>
    <xf numFmtId="2" fontId="34" fillId="0" borderId="11" xfId="0" applyNumberFormat="1" applyFont="1" applyBorder="1" applyAlignment="1">
      <alignment vertical="center"/>
    </xf>
    <xf numFmtId="1" fontId="35" fillId="0" borderId="11" xfId="3" applyNumberFormat="1" applyFont="1" applyBorder="1" applyAlignment="1">
      <alignment vertical="center"/>
    </xf>
    <xf numFmtId="0" fontId="35" fillId="0" borderId="0" xfId="3" applyFont="1" applyAlignment="1">
      <alignment vertical="center"/>
    </xf>
    <xf numFmtId="0" fontId="33" fillId="0" borderId="0" xfId="3" applyFont="1" applyAlignment="1">
      <alignment horizontal="left" vertical="center"/>
    </xf>
    <xf numFmtId="0" fontId="35" fillId="0" borderId="0" xfId="3" applyFont="1" applyAlignment="1">
      <alignment horizontal="left" vertical="center" wrapText="1"/>
    </xf>
    <xf numFmtId="0" fontId="36" fillId="0" borderId="0" xfId="10" applyFont="1" applyAlignment="1">
      <alignment vertical="center"/>
    </xf>
    <xf numFmtId="0" fontId="37" fillId="0" borderId="0" xfId="3" applyFont="1" applyAlignment="1">
      <alignment vertical="center"/>
    </xf>
    <xf numFmtId="0" fontId="38" fillId="0" borderId="0" xfId="3" applyFont="1" applyAlignment="1">
      <alignment vertical="center"/>
    </xf>
    <xf numFmtId="0" fontId="37" fillId="0" borderId="0" xfId="3" applyFont="1" applyAlignment="1">
      <alignment horizontal="center" vertical="center"/>
    </xf>
    <xf numFmtId="0" fontId="39" fillId="0" borderId="0" xfId="3" applyFont="1" applyAlignment="1">
      <alignment vertical="center"/>
    </xf>
    <xf numFmtId="0" fontId="38" fillId="0" borderId="16" xfId="3" applyFont="1" applyBorder="1" applyAlignment="1">
      <alignment horizontal="center" vertical="center"/>
    </xf>
    <xf numFmtId="0" fontId="37" fillId="0" borderId="17" xfId="3" applyFont="1" applyBorder="1" applyAlignment="1">
      <alignment horizontal="center" vertical="center"/>
    </xf>
    <xf numFmtId="0" fontId="37" fillId="0" borderId="17" xfId="3" applyFont="1" applyBorder="1" applyAlignment="1">
      <alignment horizontal="center" vertical="center" wrapText="1"/>
    </xf>
    <xf numFmtId="0" fontId="37" fillId="0" borderId="18" xfId="3" applyFont="1" applyBorder="1" applyAlignment="1">
      <alignment horizontal="center" vertical="center" wrapText="1"/>
    </xf>
    <xf numFmtId="3" fontId="37" fillId="0" borderId="0" xfId="3" applyNumberFormat="1" applyFont="1" applyAlignment="1">
      <alignment horizontal="left" vertical="center"/>
    </xf>
    <xf numFmtId="3" fontId="38" fillId="0" borderId="0" xfId="3" applyNumberFormat="1" applyFont="1" applyAlignment="1">
      <alignment vertical="center"/>
    </xf>
    <xf numFmtId="3" fontId="41" fillId="0" borderId="0" xfId="8" applyNumberFormat="1" applyFont="1" applyAlignment="1">
      <alignment vertical="center"/>
    </xf>
    <xf numFmtId="2" fontId="38" fillId="0" borderId="0" xfId="3" applyNumberFormat="1" applyFont="1" applyAlignment="1">
      <alignment vertical="center"/>
    </xf>
    <xf numFmtId="1" fontId="38" fillId="0" borderId="0" xfId="3" applyNumberFormat="1" applyFont="1" applyAlignment="1">
      <alignment vertical="center"/>
    </xf>
    <xf numFmtId="3" fontId="38" fillId="0" borderId="0" xfId="3" applyNumberFormat="1" applyFont="1" applyAlignment="1">
      <alignment horizontal="left" vertical="center"/>
    </xf>
    <xf numFmtId="0" fontId="41" fillId="0" borderId="0" xfId="8" applyFont="1" applyAlignment="1">
      <alignment vertical="center"/>
    </xf>
    <xf numFmtId="3" fontId="38" fillId="0" borderId="0" xfId="3" applyNumberFormat="1" applyFont="1" applyAlignment="1">
      <alignment horizontal="right" vertical="center"/>
    </xf>
    <xf numFmtId="0" fontId="38" fillId="0" borderId="0" xfId="3" applyFont="1" applyAlignment="1">
      <alignment horizontal="right" vertical="center"/>
    </xf>
    <xf numFmtId="0" fontId="41" fillId="0" borderId="0" xfId="9" applyFont="1" applyAlignment="1">
      <alignment vertical="center"/>
    </xf>
    <xf numFmtId="1" fontId="38" fillId="0" borderId="0" xfId="3" applyNumberFormat="1" applyFont="1" applyAlignment="1">
      <alignment horizontal="right" vertical="center"/>
    </xf>
    <xf numFmtId="1" fontId="37" fillId="0" borderId="0" xfId="3" applyNumberFormat="1" applyFont="1" applyAlignment="1">
      <alignment vertical="center"/>
    </xf>
    <xf numFmtId="1" fontId="42" fillId="0" borderId="0" xfId="3" applyNumberFormat="1" applyFont="1" applyAlignment="1">
      <alignment vertical="center"/>
    </xf>
    <xf numFmtId="0" fontId="42" fillId="0" borderId="0" xfId="3" applyFont="1" applyAlignment="1">
      <alignment vertical="center"/>
    </xf>
    <xf numFmtId="0" fontId="43" fillId="0" borderId="0" xfId="0" applyFont="1"/>
    <xf numFmtId="0" fontId="37" fillId="0" borderId="11" xfId="3" applyFont="1" applyBorder="1" applyAlignment="1">
      <alignment vertical="center"/>
    </xf>
    <xf numFmtId="0" fontId="16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4" fillId="0" borderId="0" xfId="0" applyFont="1" applyAlignment="1">
      <alignment horizontal="left" vertical="top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left" vertical="center"/>
    </xf>
    <xf numFmtId="0" fontId="44" fillId="0" borderId="0" xfId="5" applyFont="1"/>
    <xf numFmtId="3" fontId="44" fillId="0" borderId="0" xfId="5" applyNumberFormat="1" applyFont="1"/>
    <xf numFmtId="0" fontId="8" fillId="0" borderId="0" xfId="5" applyFont="1" applyAlignment="1">
      <alignment vertical="center"/>
    </xf>
    <xf numFmtId="3" fontId="8" fillId="0" borderId="0" xfId="5" applyNumberFormat="1" applyFont="1" applyAlignment="1">
      <alignment vertical="center"/>
    </xf>
    <xf numFmtId="3" fontId="8" fillId="0" borderId="0" xfId="5" applyNumberFormat="1" applyFont="1"/>
    <xf numFmtId="0" fontId="45" fillId="0" borderId="0" xfId="5" applyFont="1" applyAlignment="1">
      <alignment vertical="center"/>
    </xf>
    <xf numFmtId="0" fontId="45" fillId="0" borderId="0" xfId="5" applyFont="1"/>
    <xf numFmtId="0" fontId="8" fillId="0" borderId="11" xfId="5" applyFont="1" applyBorder="1" applyAlignment="1">
      <alignment vertical="center"/>
    </xf>
    <xf numFmtId="0" fontId="8" fillId="0" borderId="11" xfId="5" applyFont="1" applyBorder="1" applyAlignment="1">
      <alignment vertical="center" wrapText="1"/>
    </xf>
    <xf numFmtId="0" fontId="45" fillId="0" borderId="11" xfId="5" applyFont="1" applyBorder="1" applyAlignment="1">
      <alignment vertical="center"/>
    </xf>
    <xf numFmtId="3" fontId="45" fillId="0" borderId="11" xfId="5" applyNumberFormat="1" applyFont="1" applyBorder="1" applyAlignment="1">
      <alignment horizontal="right" vertical="center"/>
    </xf>
    <xf numFmtId="3" fontId="45" fillId="0" borderId="11" xfId="5" applyNumberFormat="1" applyFont="1" applyBorder="1"/>
    <xf numFmtId="3" fontId="44" fillId="0" borderId="11" xfId="5" applyNumberFormat="1" applyFont="1" applyBorder="1" applyAlignment="1">
      <alignment horizontal="right"/>
    </xf>
    <xf numFmtId="3" fontId="45" fillId="0" borderId="11" xfId="5" applyNumberFormat="1" applyFont="1" applyBorder="1" applyAlignment="1">
      <alignment horizontal="right"/>
    </xf>
    <xf numFmtId="0" fontId="45" fillId="0" borderId="11" xfId="5" applyFont="1" applyBorder="1"/>
    <xf numFmtId="3" fontId="8" fillId="0" borderId="11" xfId="5" applyNumberFormat="1" applyFont="1" applyBorder="1" applyAlignment="1">
      <alignment vertical="center"/>
    </xf>
    <xf numFmtId="3" fontId="8" fillId="0" borderId="11" xfId="5" applyNumberFormat="1" applyFont="1" applyBorder="1"/>
    <xf numFmtId="0" fontId="9" fillId="0" borderId="0" xfId="0" applyFont="1"/>
    <xf numFmtId="0" fontId="46" fillId="0" borderId="0" xfId="0" applyFont="1" applyAlignment="1">
      <alignment horizontal="left" vertical="top"/>
    </xf>
    <xf numFmtId="0" fontId="30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top"/>
    </xf>
    <xf numFmtId="0" fontId="33" fillId="0" borderId="0" xfId="3" applyFont="1" applyAlignment="1">
      <alignment horizontal="left" vertical="center" wrapText="1"/>
    </xf>
    <xf numFmtId="0" fontId="35" fillId="0" borderId="0" xfId="3" applyFont="1" applyAlignment="1">
      <alignment horizontal="left" vertical="center" wrapText="1"/>
    </xf>
    <xf numFmtId="0" fontId="38" fillId="0" borderId="0" xfId="3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8" fillId="0" borderId="11" xfId="5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/>
    </xf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 vertical="top"/>
    </xf>
    <xf numFmtId="0" fontId="7" fillId="0" borderId="14" xfId="5" applyFont="1" applyBorder="1" applyAlignment="1">
      <alignment horizontal="center" vertical="top"/>
    </xf>
    <xf numFmtId="0" fontId="7" fillId="0" borderId="0" xfId="5" applyFont="1" applyAlignment="1">
      <alignment horizontal="left" vertical="center" wrapText="1"/>
    </xf>
    <xf numFmtId="0" fontId="7" fillId="0" borderId="12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top"/>
    </xf>
    <xf numFmtId="0" fontId="7" fillId="0" borderId="0" xfId="5" applyFont="1" applyAlignment="1">
      <alignment horizontal="center" vertical="center"/>
    </xf>
  </cellXfs>
  <cellStyles count="12">
    <cellStyle name="Good" xfId="1" builtinId="26"/>
    <cellStyle name="Hyperlink 2" xfId="11" xr:uid="{00000000-0005-0000-0000-000001000000}"/>
    <cellStyle name="Input" xfId="2" builtinId="20"/>
    <cellStyle name="Normal" xfId="0" builtinId="0"/>
    <cellStyle name="Normal 2" xfId="5" xr:uid="{00000000-0005-0000-0000-000004000000}"/>
    <cellStyle name="Normal 2 3" xfId="9" xr:uid="{00000000-0005-0000-0000-000005000000}"/>
    <cellStyle name="Normal 3" xfId="10" xr:uid="{00000000-0005-0000-0000-000006000000}"/>
    <cellStyle name="Normal 4" xfId="4" xr:uid="{00000000-0005-0000-0000-000007000000}"/>
    <cellStyle name="Normal 4 2" xfId="8" xr:uid="{00000000-0005-0000-0000-000008000000}"/>
    <cellStyle name="Normalno 2 2" xfId="3" xr:uid="{00000000-0005-0000-0000-000009000000}"/>
    <cellStyle name="Normalno 4" xfId="6" xr:uid="{00000000-0005-0000-0000-00000A000000}"/>
    <cellStyle name="Normalno 4 2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R11"/>
  <sheetViews>
    <sheetView tabSelected="1" workbookViewId="0">
      <selection activeCell="D45" sqref="D45"/>
    </sheetView>
  </sheetViews>
  <sheetFormatPr defaultRowHeight="15" x14ac:dyDescent="0.25"/>
  <cols>
    <col min="15" max="15" width="35.140625" customWidth="1"/>
  </cols>
  <sheetData>
    <row r="5" spans="2:18" ht="39" customHeight="1" x14ac:dyDescent="0.25">
      <c r="B5" s="87"/>
      <c r="C5" s="87"/>
      <c r="D5" s="157" t="s">
        <v>265</v>
      </c>
      <c r="E5" s="157"/>
      <c r="F5" s="157"/>
      <c r="G5" s="157"/>
      <c r="H5" s="87"/>
      <c r="I5" s="87"/>
      <c r="J5" s="87"/>
      <c r="K5" s="87"/>
    </row>
    <row r="9" spans="2:18" ht="39" customHeight="1" x14ac:dyDescent="0.3">
      <c r="B9" s="88"/>
      <c r="C9" s="88"/>
      <c r="D9" s="158" t="s">
        <v>264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7"/>
      <c r="Q9" s="157"/>
      <c r="R9" s="157"/>
    </row>
    <row r="11" spans="2:18" ht="23.25" x14ac:dyDescent="0.25">
      <c r="D11" s="156" t="s">
        <v>266</v>
      </c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</row>
  </sheetData>
  <mergeCells count="5">
    <mergeCell ref="D11:O11"/>
    <mergeCell ref="P11:R11"/>
    <mergeCell ref="D5:G5"/>
    <mergeCell ref="P9:R9"/>
    <mergeCell ref="D9:O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J21"/>
  <sheetViews>
    <sheetView workbookViewId="0">
      <selection activeCell="R38" sqref="R38"/>
    </sheetView>
  </sheetViews>
  <sheetFormatPr defaultColWidth="10.7109375" defaultRowHeight="12.75" x14ac:dyDescent="0.25"/>
  <cols>
    <col min="1" max="1" width="40.7109375" style="92" customWidth="1"/>
    <col min="2" max="9" width="15.7109375" style="92" customWidth="1"/>
    <col min="10" max="16384" width="10.7109375" style="92"/>
  </cols>
  <sheetData>
    <row r="1" spans="1:10" x14ac:dyDescent="0.25">
      <c r="A1" s="89" t="s">
        <v>292</v>
      </c>
      <c r="B1" s="90" t="s">
        <v>382</v>
      </c>
      <c r="C1" s="91"/>
      <c r="D1" s="91"/>
      <c r="E1" s="91"/>
      <c r="F1" s="91"/>
      <c r="G1" s="91"/>
      <c r="H1" s="91"/>
      <c r="I1" s="91"/>
      <c r="J1" s="91"/>
    </row>
    <row r="2" spans="1:10" x14ac:dyDescent="0.25">
      <c r="A2" s="93"/>
      <c r="B2" s="94" t="s">
        <v>267</v>
      </c>
      <c r="C2" s="94" t="s">
        <v>268</v>
      </c>
      <c r="D2" s="94" t="s">
        <v>269</v>
      </c>
      <c r="E2" s="94" t="s">
        <v>270</v>
      </c>
      <c r="F2" s="94" t="s">
        <v>271</v>
      </c>
      <c r="G2" s="94" t="s">
        <v>272</v>
      </c>
      <c r="H2" s="94" t="s">
        <v>273</v>
      </c>
      <c r="I2" s="94" t="s">
        <v>274</v>
      </c>
    </row>
    <row r="3" spans="1:10" x14ac:dyDescent="0.25">
      <c r="A3" s="95" t="s">
        <v>275</v>
      </c>
      <c r="B3" s="96"/>
      <c r="C3" s="94"/>
      <c r="D3" s="94"/>
      <c r="E3" s="94"/>
      <c r="F3" s="94"/>
      <c r="G3" s="94"/>
      <c r="H3" s="94"/>
      <c r="I3" s="94"/>
    </row>
    <row r="4" spans="1:10" x14ac:dyDescent="0.25">
      <c r="A4" s="93" t="s">
        <v>276</v>
      </c>
      <c r="B4" s="97">
        <v>20641</v>
      </c>
      <c r="C4" s="98">
        <v>20425</v>
      </c>
      <c r="D4" s="98">
        <v>20450</v>
      </c>
      <c r="E4" s="98">
        <v>20536</v>
      </c>
      <c r="F4" s="98">
        <v>20497</v>
      </c>
      <c r="G4" s="98">
        <v>20488</v>
      </c>
      <c r="H4" s="98">
        <v>20507</v>
      </c>
      <c r="I4" s="98">
        <v>20408</v>
      </c>
    </row>
    <row r="5" spans="1:10" x14ac:dyDescent="0.25">
      <c r="A5" s="93" t="s">
        <v>277</v>
      </c>
      <c r="B5" s="97">
        <v>23049</v>
      </c>
      <c r="C5" s="98">
        <v>23130</v>
      </c>
      <c r="D5" s="98">
        <v>23221</v>
      </c>
      <c r="E5" s="98">
        <v>23139</v>
      </c>
      <c r="F5" s="98">
        <v>22618</v>
      </c>
      <c r="G5" s="98">
        <v>22717</v>
      </c>
      <c r="H5" s="98">
        <v>22011</v>
      </c>
      <c r="I5" s="98">
        <v>21795</v>
      </c>
    </row>
    <row r="6" spans="1:10" x14ac:dyDescent="0.25">
      <c r="A6" s="93" t="s">
        <v>278</v>
      </c>
      <c r="B6" s="99">
        <v>5.7416646966463487</v>
      </c>
      <c r="C6" s="100">
        <v>5.8281401656371044</v>
      </c>
      <c r="D6" s="100">
        <v>5.903377415240481</v>
      </c>
      <c r="E6" s="100">
        <v>5.9437054877105879</v>
      </c>
      <c r="F6" s="100">
        <v>5.8560885274466932</v>
      </c>
      <c r="G6" s="100">
        <v>5.8991496520028859</v>
      </c>
      <c r="H6" s="100">
        <v>5.6994272607715191</v>
      </c>
      <c r="I6" s="100">
        <v>5.637270180043469</v>
      </c>
    </row>
    <row r="7" spans="1:10" x14ac:dyDescent="0.25">
      <c r="A7" s="93" t="s">
        <v>279</v>
      </c>
      <c r="B7" s="97">
        <v>678449</v>
      </c>
      <c r="C7" s="98">
        <v>665751</v>
      </c>
      <c r="D7" s="98">
        <v>663148</v>
      </c>
      <c r="E7" s="98">
        <v>528069</v>
      </c>
      <c r="F7" s="98">
        <v>568232</v>
      </c>
      <c r="G7" s="98">
        <v>600698</v>
      </c>
      <c r="H7" s="98">
        <v>622572</v>
      </c>
      <c r="I7" s="98">
        <v>631249</v>
      </c>
    </row>
    <row r="8" spans="1:10" x14ac:dyDescent="0.25">
      <c r="A8" s="93" t="s">
        <v>280</v>
      </c>
      <c r="B8" s="97">
        <v>5856225</v>
      </c>
      <c r="C8" s="98">
        <v>5838030</v>
      </c>
      <c r="D8" s="98">
        <v>5742849</v>
      </c>
      <c r="E8" s="98">
        <v>4605234</v>
      </c>
      <c r="F8" s="98">
        <v>4844076</v>
      </c>
      <c r="G8" s="98">
        <v>5002878</v>
      </c>
      <c r="H8" s="98">
        <v>5092252</v>
      </c>
      <c r="I8" s="98">
        <v>5140080</v>
      </c>
    </row>
    <row r="9" spans="1:10" x14ac:dyDescent="0.25">
      <c r="A9" s="93" t="s">
        <v>281</v>
      </c>
      <c r="B9" s="99">
        <v>8.6317836712855343</v>
      </c>
      <c r="C9" s="99">
        <v>8.7690893442142777</v>
      </c>
      <c r="D9" s="99">
        <v>8.6599808790797823</v>
      </c>
      <c r="E9" s="99">
        <v>8.7208944285689931</v>
      </c>
      <c r="F9" s="99">
        <v>8.5248208478227205</v>
      </c>
      <c r="G9" s="99">
        <v>8.3284412466830258</v>
      </c>
      <c r="H9" s="99">
        <v>8.1793784494002306</v>
      </c>
      <c r="I9" s="99">
        <v>8.1427138894477462</v>
      </c>
    </row>
    <row r="10" spans="1:10" x14ac:dyDescent="0.25">
      <c r="A10" s="93" t="s">
        <v>282</v>
      </c>
      <c r="B10" s="101">
        <v>254.07718339190421</v>
      </c>
      <c r="C10" s="101">
        <v>252.40077821011673</v>
      </c>
      <c r="D10" s="101">
        <v>247.31273416304208</v>
      </c>
      <c r="E10" s="101">
        <v>199.02476338649035</v>
      </c>
      <c r="F10" s="101">
        <v>214.16906888319039</v>
      </c>
      <c r="G10" s="101">
        <v>220.22617423075229</v>
      </c>
      <c r="H10" s="101">
        <v>231.35032483758121</v>
      </c>
      <c r="I10" s="101">
        <v>235.83757742601514</v>
      </c>
    </row>
    <row r="11" spans="1:10" x14ac:dyDescent="0.25">
      <c r="A11" s="93" t="s">
        <v>283</v>
      </c>
      <c r="B11" s="99">
        <v>69.610187230658696</v>
      </c>
      <c r="C11" s="99">
        <v>69.150898139758013</v>
      </c>
      <c r="D11" s="99">
        <v>67.756913469326591</v>
      </c>
      <c r="E11" s="99">
        <v>54.527332434654888</v>
      </c>
      <c r="F11" s="99">
        <v>58.676457228271339</v>
      </c>
      <c r="G11" s="99">
        <v>60.335938145411589</v>
      </c>
      <c r="H11" s="99">
        <v>63.38365064043321</v>
      </c>
      <c r="I11" s="99">
        <v>64.613034911237037</v>
      </c>
    </row>
    <row r="13" spans="1:10" x14ac:dyDescent="0.25">
      <c r="A13" s="102" t="s">
        <v>284</v>
      </c>
    </row>
    <row r="14" spans="1:10" x14ac:dyDescent="0.25">
      <c r="A14" s="102"/>
    </row>
    <row r="15" spans="1:10" x14ac:dyDescent="0.25">
      <c r="A15" s="91" t="s">
        <v>285</v>
      </c>
    </row>
    <row r="16" spans="1:10" x14ac:dyDescent="0.25">
      <c r="A16" s="159" t="s">
        <v>286</v>
      </c>
      <c r="B16" s="160"/>
      <c r="C16" s="160"/>
      <c r="D16" s="160"/>
      <c r="E16" s="160"/>
      <c r="F16" s="160"/>
      <c r="G16" s="160"/>
      <c r="H16" s="160"/>
      <c r="I16" s="160"/>
    </row>
    <row r="17" spans="1:9" x14ac:dyDescent="0.25">
      <c r="A17" s="103" t="s">
        <v>287</v>
      </c>
      <c r="B17" s="104"/>
      <c r="C17" s="104"/>
      <c r="D17" s="104"/>
      <c r="E17" s="104"/>
      <c r="F17" s="104"/>
      <c r="G17" s="104"/>
      <c r="H17" s="104"/>
      <c r="I17" s="104"/>
    </row>
    <row r="18" spans="1:9" x14ac:dyDescent="0.25">
      <c r="A18" s="92" t="s">
        <v>288</v>
      </c>
      <c r="B18" s="105"/>
      <c r="C18" s="105"/>
      <c r="D18" s="105"/>
      <c r="E18" s="105"/>
      <c r="F18" s="105"/>
      <c r="G18" s="105"/>
      <c r="H18" s="105"/>
    </row>
    <row r="19" spans="1:9" x14ac:dyDescent="0.25">
      <c r="A19" s="92" t="s">
        <v>289</v>
      </c>
    </row>
    <row r="20" spans="1:9" x14ac:dyDescent="0.25">
      <c r="A20" s="102" t="s">
        <v>290</v>
      </c>
      <c r="B20" s="102"/>
      <c r="C20" s="102"/>
      <c r="D20" s="102"/>
      <c r="E20" s="102"/>
      <c r="F20" s="102"/>
      <c r="G20" s="102"/>
      <c r="H20" s="102"/>
      <c r="I20" s="102"/>
    </row>
    <row r="21" spans="1:9" x14ac:dyDescent="0.25">
      <c r="A21" s="102" t="s">
        <v>291</v>
      </c>
    </row>
  </sheetData>
  <mergeCells count="1">
    <mergeCell ref="A16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T475"/>
  <sheetViews>
    <sheetView workbookViewId="0">
      <selection activeCell="B1" sqref="B1"/>
    </sheetView>
  </sheetViews>
  <sheetFormatPr defaultRowHeight="12.75" x14ac:dyDescent="0.25"/>
  <cols>
    <col min="1" max="1" width="45.7109375" style="107" customWidth="1"/>
    <col min="2" max="8" width="15.7109375" style="107" customWidth="1"/>
    <col min="9" max="10" width="9.140625" style="107"/>
    <col min="11" max="11" width="10.28515625" style="107" bestFit="1" customWidth="1"/>
    <col min="12" max="207" width="9.140625" style="107"/>
    <col min="208" max="208" width="28.42578125" style="107" customWidth="1"/>
    <col min="209" max="209" width="9.140625" style="107" customWidth="1"/>
    <col min="210" max="210" width="19.28515625" style="107" customWidth="1"/>
    <col min="211" max="211" width="15.28515625" style="107" customWidth="1"/>
    <col min="212" max="213" width="11.28515625" style="107" customWidth="1"/>
    <col min="214" max="214" width="12.7109375" style="107" customWidth="1"/>
    <col min="215" max="215" width="8.7109375" style="107" customWidth="1"/>
    <col min="216" max="216" width="9.5703125" style="107" customWidth="1"/>
    <col min="217" max="463" width="9.140625" style="107"/>
    <col min="464" max="464" width="28.42578125" style="107" customWidth="1"/>
    <col min="465" max="465" width="9.140625" style="107" customWidth="1"/>
    <col min="466" max="466" width="19.28515625" style="107" customWidth="1"/>
    <col min="467" max="467" width="15.28515625" style="107" customWidth="1"/>
    <col min="468" max="469" width="11.28515625" style="107" customWidth="1"/>
    <col min="470" max="470" width="12.7109375" style="107" customWidth="1"/>
    <col min="471" max="471" width="8.7109375" style="107" customWidth="1"/>
    <col min="472" max="472" width="9.5703125" style="107" customWidth="1"/>
    <col min="473" max="719" width="9.140625" style="107"/>
    <col min="720" max="720" width="28.42578125" style="107" customWidth="1"/>
    <col min="721" max="721" width="9.140625" style="107" customWidth="1"/>
    <col min="722" max="722" width="19.28515625" style="107" customWidth="1"/>
    <col min="723" max="723" width="15.28515625" style="107" customWidth="1"/>
    <col min="724" max="725" width="11.28515625" style="107" customWidth="1"/>
    <col min="726" max="726" width="12.7109375" style="107" customWidth="1"/>
    <col min="727" max="727" width="8.7109375" style="107" customWidth="1"/>
    <col min="728" max="728" width="9.5703125" style="107" customWidth="1"/>
    <col min="729" max="975" width="9.140625" style="107"/>
    <col min="976" max="976" width="28.42578125" style="107" customWidth="1"/>
    <col min="977" max="977" width="9.140625" style="107" customWidth="1"/>
    <col min="978" max="978" width="19.28515625" style="107" customWidth="1"/>
    <col min="979" max="979" width="15.28515625" style="107" customWidth="1"/>
    <col min="980" max="981" width="11.28515625" style="107" customWidth="1"/>
    <col min="982" max="982" width="12.7109375" style="107" customWidth="1"/>
    <col min="983" max="983" width="8.7109375" style="107" customWidth="1"/>
    <col min="984" max="984" width="9.5703125" style="107" customWidth="1"/>
    <col min="985" max="1231" width="9.140625" style="107"/>
    <col min="1232" max="1232" width="28.42578125" style="107" customWidth="1"/>
    <col min="1233" max="1233" width="9.140625" style="107" customWidth="1"/>
    <col min="1234" max="1234" width="19.28515625" style="107" customWidth="1"/>
    <col min="1235" max="1235" width="15.28515625" style="107" customWidth="1"/>
    <col min="1236" max="1237" width="11.28515625" style="107" customWidth="1"/>
    <col min="1238" max="1238" width="12.7109375" style="107" customWidth="1"/>
    <col min="1239" max="1239" width="8.7109375" style="107" customWidth="1"/>
    <col min="1240" max="1240" width="9.5703125" style="107" customWidth="1"/>
    <col min="1241" max="1487" width="9.140625" style="107"/>
    <col min="1488" max="1488" width="28.42578125" style="107" customWidth="1"/>
    <col min="1489" max="1489" width="9.140625" style="107" customWidth="1"/>
    <col min="1490" max="1490" width="19.28515625" style="107" customWidth="1"/>
    <col min="1491" max="1491" width="15.28515625" style="107" customWidth="1"/>
    <col min="1492" max="1493" width="11.28515625" style="107" customWidth="1"/>
    <col min="1494" max="1494" width="12.7109375" style="107" customWidth="1"/>
    <col min="1495" max="1495" width="8.7109375" style="107" customWidth="1"/>
    <col min="1496" max="1496" width="9.5703125" style="107" customWidth="1"/>
    <col min="1497" max="1743" width="9.140625" style="107"/>
    <col min="1744" max="1744" width="28.42578125" style="107" customWidth="1"/>
    <col min="1745" max="1745" width="9.140625" style="107" customWidth="1"/>
    <col min="1746" max="1746" width="19.28515625" style="107" customWidth="1"/>
    <col min="1747" max="1747" width="15.28515625" style="107" customWidth="1"/>
    <col min="1748" max="1749" width="11.28515625" style="107" customWidth="1"/>
    <col min="1750" max="1750" width="12.7109375" style="107" customWidth="1"/>
    <col min="1751" max="1751" width="8.7109375" style="107" customWidth="1"/>
    <col min="1752" max="1752" width="9.5703125" style="107" customWidth="1"/>
    <col min="1753" max="1999" width="9.140625" style="107"/>
    <col min="2000" max="2000" width="28.42578125" style="107" customWidth="1"/>
    <col min="2001" max="2001" width="9.140625" style="107" customWidth="1"/>
    <col min="2002" max="2002" width="19.28515625" style="107" customWidth="1"/>
    <col min="2003" max="2003" width="15.28515625" style="107" customWidth="1"/>
    <col min="2004" max="2005" width="11.28515625" style="107" customWidth="1"/>
    <col min="2006" max="2006" width="12.7109375" style="107" customWidth="1"/>
    <col min="2007" max="2007" width="8.7109375" style="107" customWidth="1"/>
    <col min="2008" max="2008" width="9.5703125" style="107" customWidth="1"/>
    <col min="2009" max="2255" width="9.140625" style="107"/>
    <col min="2256" max="2256" width="28.42578125" style="107" customWidth="1"/>
    <col min="2257" max="2257" width="9.140625" style="107" customWidth="1"/>
    <col min="2258" max="2258" width="19.28515625" style="107" customWidth="1"/>
    <col min="2259" max="2259" width="15.28515625" style="107" customWidth="1"/>
    <col min="2260" max="2261" width="11.28515625" style="107" customWidth="1"/>
    <col min="2262" max="2262" width="12.7109375" style="107" customWidth="1"/>
    <col min="2263" max="2263" width="8.7109375" style="107" customWidth="1"/>
    <col min="2264" max="2264" width="9.5703125" style="107" customWidth="1"/>
    <col min="2265" max="2511" width="9.140625" style="107"/>
    <col min="2512" max="2512" width="28.42578125" style="107" customWidth="1"/>
    <col min="2513" max="2513" width="9.140625" style="107" customWidth="1"/>
    <col min="2514" max="2514" width="19.28515625" style="107" customWidth="1"/>
    <col min="2515" max="2515" width="15.28515625" style="107" customWidth="1"/>
    <col min="2516" max="2517" width="11.28515625" style="107" customWidth="1"/>
    <col min="2518" max="2518" width="12.7109375" style="107" customWidth="1"/>
    <col min="2519" max="2519" width="8.7109375" style="107" customWidth="1"/>
    <col min="2520" max="2520" width="9.5703125" style="107" customWidth="1"/>
    <col min="2521" max="2767" width="9.140625" style="107"/>
    <col min="2768" max="2768" width="28.42578125" style="107" customWidth="1"/>
    <col min="2769" max="2769" width="9.140625" style="107" customWidth="1"/>
    <col min="2770" max="2770" width="19.28515625" style="107" customWidth="1"/>
    <col min="2771" max="2771" width="15.28515625" style="107" customWidth="1"/>
    <col min="2772" max="2773" width="11.28515625" style="107" customWidth="1"/>
    <col min="2774" max="2774" width="12.7109375" style="107" customWidth="1"/>
    <col min="2775" max="2775" width="8.7109375" style="107" customWidth="1"/>
    <col min="2776" max="2776" width="9.5703125" style="107" customWidth="1"/>
    <col min="2777" max="3023" width="9.140625" style="107"/>
    <col min="3024" max="3024" width="28.42578125" style="107" customWidth="1"/>
    <col min="3025" max="3025" width="9.140625" style="107" customWidth="1"/>
    <col min="3026" max="3026" width="19.28515625" style="107" customWidth="1"/>
    <col min="3027" max="3027" width="15.28515625" style="107" customWidth="1"/>
    <col min="3028" max="3029" width="11.28515625" style="107" customWidth="1"/>
    <col min="3030" max="3030" width="12.7109375" style="107" customWidth="1"/>
    <col min="3031" max="3031" width="8.7109375" style="107" customWidth="1"/>
    <col min="3032" max="3032" width="9.5703125" style="107" customWidth="1"/>
    <col min="3033" max="3279" width="9.140625" style="107"/>
    <col min="3280" max="3280" width="28.42578125" style="107" customWidth="1"/>
    <col min="3281" max="3281" width="9.140625" style="107" customWidth="1"/>
    <col min="3282" max="3282" width="19.28515625" style="107" customWidth="1"/>
    <col min="3283" max="3283" width="15.28515625" style="107" customWidth="1"/>
    <col min="3284" max="3285" width="11.28515625" style="107" customWidth="1"/>
    <col min="3286" max="3286" width="12.7109375" style="107" customWidth="1"/>
    <col min="3287" max="3287" width="8.7109375" style="107" customWidth="1"/>
    <col min="3288" max="3288" width="9.5703125" style="107" customWidth="1"/>
    <col min="3289" max="3535" width="9.140625" style="107"/>
    <col min="3536" max="3536" width="28.42578125" style="107" customWidth="1"/>
    <col min="3537" max="3537" width="9.140625" style="107" customWidth="1"/>
    <col min="3538" max="3538" width="19.28515625" style="107" customWidth="1"/>
    <col min="3539" max="3539" width="15.28515625" style="107" customWidth="1"/>
    <col min="3540" max="3541" width="11.28515625" style="107" customWidth="1"/>
    <col min="3542" max="3542" width="12.7109375" style="107" customWidth="1"/>
    <col min="3543" max="3543" width="8.7109375" style="107" customWidth="1"/>
    <col min="3544" max="3544" width="9.5703125" style="107" customWidth="1"/>
    <col min="3545" max="3791" width="9.140625" style="107"/>
    <col min="3792" max="3792" width="28.42578125" style="107" customWidth="1"/>
    <col min="3793" max="3793" width="9.140625" style="107" customWidth="1"/>
    <col min="3794" max="3794" width="19.28515625" style="107" customWidth="1"/>
    <col min="3795" max="3795" width="15.28515625" style="107" customWidth="1"/>
    <col min="3796" max="3797" width="11.28515625" style="107" customWidth="1"/>
    <col min="3798" max="3798" width="12.7109375" style="107" customWidth="1"/>
    <col min="3799" max="3799" width="8.7109375" style="107" customWidth="1"/>
    <col min="3800" max="3800" width="9.5703125" style="107" customWidth="1"/>
    <col min="3801" max="4047" width="9.140625" style="107"/>
    <col min="4048" max="4048" width="28.42578125" style="107" customWidth="1"/>
    <col min="4049" max="4049" width="9.140625" style="107" customWidth="1"/>
    <col min="4050" max="4050" width="19.28515625" style="107" customWidth="1"/>
    <col min="4051" max="4051" width="15.28515625" style="107" customWidth="1"/>
    <col min="4052" max="4053" width="11.28515625" style="107" customWidth="1"/>
    <col min="4054" max="4054" width="12.7109375" style="107" customWidth="1"/>
    <col min="4055" max="4055" width="8.7109375" style="107" customWidth="1"/>
    <col min="4056" max="4056" width="9.5703125" style="107" customWidth="1"/>
    <col min="4057" max="4303" width="9.140625" style="107"/>
    <col min="4304" max="4304" width="28.42578125" style="107" customWidth="1"/>
    <col min="4305" max="4305" width="9.140625" style="107" customWidth="1"/>
    <col min="4306" max="4306" width="19.28515625" style="107" customWidth="1"/>
    <col min="4307" max="4307" width="15.28515625" style="107" customWidth="1"/>
    <col min="4308" max="4309" width="11.28515625" style="107" customWidth="1"/>
    <col min="4310" max="4310" width="12.7109375" style="107" customWidth="1"/>
    <col min="4311" max="4311" width="8.7109375" style="107" customWidth="1"/>
    <col min="4312" max="4312" width="9.5703125" style="107" customWidth="1"/>
    <col min="4313" max="4559" width="9.140625" style="107"/>
    <col min="4560" max="4560" width="28.42578125" style="107" customWidth="1"/>
    <col min="4561" max="4561" width="9.140625" style="107" customWidth="1"/>
    <col min="4562" max="4562" width="19.28515625" style="107" customWidth="1"/>
    <col min="4563" max="4563" width="15.28515625" style="107" customWidth="1"/>
    <col min="4564" max="4565" width="11.28515625" style="107" customWidth="1"/>
    <col min="4566" max="4566" width="12.7109375" style="107" customWidth="1"/>
    <col min="4567" max="4567" width="8.7109375" style="107" customWidth="1"/>
    <col min="4568" max="4568" width="9.5703125" style="107" customWidth="1"/>
    <col min="4569" max="4815" width="9.140625" style="107"/>
    <col min="4816" max="4816" width="28.42578125" style="107" customWidth="1"/>
    <col min="4817" max="4817" width="9.140625" style="107" customWidth="1"/>
    <col min="4818" max="4818" width="19.28515625" style="107" customWidth="1"/>
    <col min="4819" max="4819" width="15.28515625" style="107" customWidth="1"/>
    <col min="4820" max="4821" width="11.28515625" style="107" customWidth="1"/>
    <col min="4822" max="4822" width="12.7109375" style="107" customWidth="1"/>
    <col min="4823" max="4823" width="8.7109375" style="107" customWidth="1"/>
    <col min="4824" max="4824" width="9.5703125" style="107" customWidth="1"/>
    <col min="4825" max="5071" width="9.140625" style="107"/>
    <col min="5072" max="5072" width="28.42578125" style="107" customWidth="1"/>
    <col min="5073" max="5073" width="9.140625" style="107" customWidth="1"/>
    <col min="5074" max="5074" width="19.28515625" style="107" customWidth="1"/>
    <col min="5075" max="5075" width="15.28515625" style="107" customWidth="1"/>
    <col min="5076" max="5077" width="11.28515625" style="107" customWidth="1"/>
    <col min="5078" max="5078" width="12.7109375" style="107" customWidth="1"/>
    <col min="5079" max="5079" width="8.7109375" style="107" customWidth="1"/>
    <col min="5080" max="5080" width="9.5703125" style="107" customWidth="1"/>
    <col min="5081" max="5327" width="9.140625" style="107"/>
    <col min="5328" max="5328" width="28.42578125" style="107" customWidth="1"/>
    <col min="5329" max="5329" width="9.140625" style="107" customWidth="1"/>
    <col min="5330" max="5330" width="19.28515625" style="107" customWidth="1"/>
    <col min="5331" max="5331" width="15.28515625" style="107" customWidth="1"/>
    <col min="5332" max="5333" width="11.28515625" style="107" customWidth="1"/>
    <col min="5334" max="5334" width="12.7109375" style="107" customWidth="1"/>
    <col min="5335" max="5335" width="8.7109375" style="107" customWidth="1"/>
    <col min="5336" max="5336" width="9.5703125" style="107" customWidth="1"/>
    <col min="5337" max="5583" width="9.140625" style="107"/>
    <col min="5584" max="5584" width="28.42578125" style="107" customWidth="1"/>
    <col min="5585" max="5585" width="9.140625" style="107" customWidth="1"/>
    <col min="5586" max="5586" width="19.28515625" style="107" customWidth="1"/>
    <col min="5587" max="5587" width="15.28515625" style="107" customWidth="1"/>
    <col min="5588" max="5589" width="11.28515625" style="107" customWidth="1"/>
    <col min="5590" max="5590" width="12.7109375" style="107" customWidth="1"/>
    <col min="5591" max="5591" width="8.7109375" style="107" customWidth="1"/>
    <col min="5592" max="5592" width="9.5703125" style="107" customWidth="1"/>
    <col min="5593" max="5839" width="9.140625" style="107"/>
    <col min="5840" max="5840" width="28.42578125" style="107" customWidth="1"/>
    <col min="5841" max="5841" width="9.140625" style="107" customWidth="1"/>
    <col min="5842" max="5842" width="19.28515625" style="107" customWidth="1"/>
    <col min="5843" max="5843" width="15.28515625" style="107" customWidth="1"/>
    <col min="5844" max="5845" width="11.28515625" style="107" customWidth="1"/>
    <col min="5846" max="5846" width="12.7109375" style="107" customWidth="1"/>
    <col min="5847" max="5847" width="8.7109375" style="107" customWidth="1"/>
    <col min="5848" max="5848" width="9.5703125" style="107" customWidth="1"/>
    <col min="5849" max="6095" width="9.140625" style="107"/>
    <col min="6096" max="6096" width="28.42578125" style="107" customWidth="1"/>
    <col min="6097" max="6097" width="9.140625" style="107" customWidth="1"/>
    <col min="6098" max="6098" width="19.28515625" style="107" customWidth="1"/>
    <col min="6099" max="6099" width="15.28515625" style="107" customWidth="1"/>
    <col min="6100" max="6101" width="11.28515625" style="107" customWidth="1"/>
    <col min="6102" max="6102" width="12.7109375" style="107" customWidth="1"/>
    <col min="6103" max="6103" width="8.7109375" style="107" customWidth="1"/>
    <col min="6104" max="6104" width="9.5703125" style="107" customWidth="1"/>
    <col min="6105" max="6351" width="9.140625" style="107"/>
    <col min="6352" max="6352" width="28.42578125" style="107" customWidth="1"/>
    <col min="6353" max="6353" width="9.140625" style="107" customWidth="1"/>
    <col min="6354" max="6354" width="19.28515625" style="107" customWidth="1"/>
    <col min="6355" max="6355" width="15.28515625" style="107" customWidth="1"/>
    <col min="6356" max="6357" width="11.28515625" style="107" customWidth="1"/>
    <col min="6358" max="6358" width="12.7109375" style="107" customWidth="1"/>
    <col min="6359" max="6359" width="8.7109375" style="107" customWidth="1"/>
    <col min="6360" max="6360" width="9.5703125" style="107" customWidth="1"/>
    <col min="6361" max="6607" width="9.140625" style="107"/>
    <col min="6608" max="6608" width="28.42578125" style="107" customWidth="1"/>
    <col min="6609" max="6609" width="9.140625" style="107" customWidth="1"/>
    <col min="6610" max="6610" width="19.28515625" style="107" customWidth="1"/>
    <col min="6611" max="6611" width="15.28515625" style="107" customWidth="1"/>
    <col min="6612" max="6613" width="11.28515625" style="107" customWidth="1"/>
    <col min="6614" max="6614" width="12.7109375" style="107" customWidth="1"/>
    <col min="6615" max="6615" width="8.7109375" style="107" customWidth="1"/>
    <col min="6616" max="6616" width="9.5703125" style="107" customWidth="1"/>
    <col min="6617" max="6863" width="9.140625" style="107"/>
    <col min="6864" max="6864" width="28.42578125" style="107" customWidth="1"/>
    <col min="6865" max="6865" width="9.140625" style="107" customWidth="1"/>
    <col min="6866" max="6866" width="19.28515625" style="107" customWidth="1"/>
    <col min="6867" max="6867" width="15.28515625" style="107" customWidth="1"/>
    <col min="6868" max="6869" width="11.28515625" style="107" customWidth="1"/>
    <col min="6870" max="6870" width="12.7109375" style="107" customWidth="1"/>
    <col min="6871" max="6871" width="8.7109375" style="107" customWidth="1"/>
    <col min="6872" max="6872" width="9.5703125" style="107" customWidth="1"/>
    <col min="6873" max="7119" width="9.140625" style="107"/>
    <col min="7120" max="7120" width="28.42578125" style="107" customWidth="1"/>
    <col min="7121" max="7121" width="9.140625" style="107" customWidth="1"/>
    <col min="7122" max="7122" width="19.28515625" style="107" customWidth="1"/>
    <col min="7123" max="7123" width="15.28515625" style="107" customWidth="1"/>
    <col min="7124" max="7125" width="11.28515625" style="107" customWidth="1"/>
    <col min="7126" max="7126" width="12.7109375" style="107" customWidth="1"/>
    <col min="7127" max="7127" width="8.7109375" style="107" customWidth="1"/>
    <col min="7128" max="7128" width="9.5703125" style="107" customWidth="1"/>
    <col min="7129" max="7375" width="9.140625" style="107"/>
    <col min="7376" max="7376" width="28.42578125" style="107" customWidth="1"/>
    <col min="7377" max="7377" width="9.140625" style="107" customWidth="1"/>
    <col min="7378" max="7378" width="19.28515625" style="107" customWidth="1"/>
    <col min="7379" max="7379" width="15.28515625" style="107" customWidth="1"/>
    <col min="7380" max="7381" width="11.28515625" style="107" customWidth="1"/>
    <col min="7382" max="7382" width="12.7109375" style="107" customWidth="1"/>
    <col min="7383" max="7383" width="8.7109375" style="107" customWidth="1"/>
    <col min="7384" max="7384" width="9.5703125" style="107" customWidth="1"/>
    <col min="7385" max="7631" width="9.140625" style="107"/>
    <col min="7632" max="7632" width="28.42578125" style="107" customWidth="1"/>
    <col min="7633" max="7633" width="9.140625" style="107" customWidth="1"/>
    <col min="7634" max="7634" width="19.28515625" style="107" customWidth="1"/>
    <col min="7635" max="7635" width="15.28515625" style="107" customWidth="1"/>
    <col min="7636" max="7637" width="11.28515625" style="107" customWidth="1"/>
    <col min="7638" max="7638" width="12.7109375" style="107" customWidth="1"/>
    <col min="7639" max="7639" width="8.7109375" style="107" customWidth="1"/>
    <col min="7640" max="7640" width="9.5703125" style="107" customWidth="1"/>
    <col min="7641" max="7887" width="9.140625" style="107"/>
    <col min="7888" max="7888" width="28.42578125" style="107" customWidth="1"/>
    <col min="7889" max="7889" width="9.140625" style="107" customWidth="1"/>
    <col min="7890" max="7890" width="19.28515625" style="107" customWidth="1"/>
    <col min="7891" max="7891" width="15.28515625" style="107" customWidth="1"/>
    <col min="7892" max="7893" width="11.28515625" style="107" customWidth="1"/>
    <col min="7894" max="7894" width="12.7109375" style="107" customWidth="1"/>
    <col min="7895" max="7895" width="8.7109375" style="107" customWidth="1"/>
    <col min="7896" max="7896" width="9.5703125" style="107" customWidth="1"/>
    <col min="7897" max="8143" width="9.140625" style="107"/>
    <col min="8144" max="8144" width="28.42578125" style="107" customWidth="1"/>
    <col min="8145" max="8145" width="9.140625" style="107" customWidth="1"/>
    <col min="8146" max="8146" width="19.28515625" style="107" customWidth="1"/>
    <col min="8147" max="8147" width="15.28515625" style="107" customWidth="1"/>
    <col min="8148" max="8149" width="11.28515625" style="107" customWidth="1"/>
    <col min="8150" max="8150" width="12.7109375" style="107" customWidth="1"/>
    <col min="8151" max="8151" width="8.7109375" style="107" customWidth="1"/>
    <col min="8152" max="8152" width="9.5703125" style="107" customWidth="1"/>
    <col min="8153" max="8399" width="9.140625" style="107"/>
    <col min="8400" max="8400" width="28.42578125" style="107" customWidth="1"/>
    <col min="8401" max="8401" width="9.140625" style="107" customWidth="1"/>
    <col min="8402" max="8402" width="19.28515625" style="107" customWidth="1"/>
    <col min="8403" max="8403" width="15.28515625" style="107" customWidth="1"/>
    <col min="8404" max="8405" width="11.28515625" style="107" customWidth="1"/>
    <col min="8406" max="8406" width="12.7109375" style="107" customWidth="1"/>
    <col min="8407" max="8407" width="8.7109375" style="107" customWidth="1"/>
    <col min="8408" max="8408" width="9.5703125" style="107" customWidth="1"/>
    <col min="8409" max="8655" width="9.140625" style="107"/>
    <col min="8656" max="8656" width="28.42578125" style="107" customWidth="1"/>
    <col min="8657" max="8657" width="9.140625" style="107" customWidth="1"/>
    <col min="8658" max="8658" width="19.28515625" style="107" customWidth="1"/>
    <col min="8659" max="8659" width="15.28515625" style="107" customWidth="1"/>
    <col min="8660" max="8661" width="11.28515625" style="107" customWidth="1"/>
    <col min="8662" max="8662" width="12.7109375" style="107" customWidth="1"/>
    <col min="8663" max="8663" width="8.7109375" style="107" customWidth="1"/>
    <col min="8664" max="8664" width="9.5703125" style="107" customWidth="1"/>
    <col min="8665" max="8911" width="9.140625" style="107"/>
    <col min="8912" max="8912" width="28.42578125" style="107" customWidth="1"/>
    <col min="8913" max="8913" width="9.140625" style="107" customWidth="1"/>
    <col min="8914" max="8914" width="19.28515625" style="107" customWidth="1"/>
    <col min="8915" max="8915" width="15.28515625" style="107" customWidth="1"/>
    <col min="8916" max="8917" width="11.28515625" style="107" customWidth="1"/>
    <col min="8918" max="8918" width="12.7109375" style="107" customWidth="1"/>
    <col min="8919" max="8919" width="8.7109375" style="107" customWidth="1"/>
    <col min="8920" max="8920" width="9.5703125" style="107" customWidth="1"/>
    <col min="8921" max="9167" width="9.140625" style="107"/>
    <col min="9168" max="9168" width="28.42578125" style="107" customWidth="1"/>
    <col min="9169" max="9169" width="9.140625" style="107" customWidth="1"/>
    <col min="9170" max="9170" width="19.28515625" style="107" customWidth="1"/>
    <col min="9171" max="9171" width="15.28515625" style="107" customWidth="1"/>
    <col min="9172" max="9173" width="11.28515625" style="107" customWidth="1"/>
    <col min="9174" max="9174" width="12.7109375" style="107" customWidth="1"/>
    <col min="9175" max="9175" width="8.7109375" style="107" customWidth="1"/>
    <col min="9176" max="9176" width="9.5703125" style="107" customWidth="1"/>
    <col min="9177" max="9423" width="9.140625" style="107"/>
    <col min="9424" max="9424" width="28.42578125" style="107" customWidth="1"/>
    <col min="9425" max="9425" width="9.140625" style="107" customWidth="1"/>
    <col min="9426" max="9426" width="19.28515625" style="107" customWidth="1"/>
    <col min="9427" max="9427" width="15.28515625" style="107" customWidth="1"/>
    <col min="9428" max="9429" width="11.28515625" style="107" customWidth="1"/>
    <col min="9430" max="9430" width="12.7109375" style="107" customWidth="1"/>
    <col min="9431" max="9431" width="8.7109375" style="107" customWidth="1"/>
    <col min="9432" max="9432" width="9.5703125" style="107" customWidth="1"/>
    <col min="9433" max="9679" width="9.140625" style="107"/>
    <col min="9680" max="9680" width="28.42578125" style="107" customWidth="1"/>
    <col min="9681" max="9681" width="9.140625" style="107" customWidth="1"/>
    <col min="9682" max="9682" width="19.28515625" style="107" customWidth="1"/>
    <col min="9683" max="9683" width="15.28515625" style="107" customWidth="1"/>
    <col min="9684" max="9685" width="11.28515625" style="107" customWidth="1"/>
    <col min="9686" max="9686" width="12.7109375" style="107" customWidth="1"/>
    <col min="9687" max="9687" width="8.7109375" style="107" customWidth="1"/>
    <col min="9688" max="9688" width="9.5703125" style="107" customWidth="1"/>
    <col min="9689" max="9935" width="9.140625" style="107"/>
    <col min="9936" max="9936" width="28.42578125" style="107" customWidth="1"/>
    <col min="9937" max="9937" width="9.140625" style="107" customWidth="1"/>
    <col min="9938" max="9938" width="19.28515625" style="107" customWidth="1"/>
    <col min="9939" max="9939" width="15.28515625" style="107" customWidth="1"/>
    <col min="9940" max="9941" width="11.28515625" style="107" customWidth="1"/>
    <col min="9942" max="9942" width="12.7109375" style="107" customWidth="1"/>
    <col min="9943" max="9943" width="8.7109375" style="107" customWidth="1"/>
    <col min="9944" max="9944" width="9.5703125" style="107" customWidth="1"/>
    <col min="9945" max="10191" width="9.140625" style="107"/>
    <col min="10192" max="10192" width="28.42578125" style="107" customWidth="1"/>
    <col min="10193" max="10193" width="9.140625" style="107" customWidth="1"/>
    <col min="10194" max="10194" width="19.28515625" style="107" customWidth="1"/>
    <col min="10195" max="10195" width="15.28515625" style="107" customWidth="1"/>
    <col min="10196" max="10197" width="11.28515625" style="107" customWidth="1"/>
    <col min="10198" max="10198" width="12.7109375" style="107" customWidth="1"/>
    <col min="10199" max="10199" width="8.7109375" style="107" customWidth="1"/>
    <col min="10200" max="10200" width="9.5703125" style="107" customWidth="1"/>
    <col min="10201" max="10447" width="9.140625" style="107"/>
    <col min="10448" max="10448" width="28.42578125" style="107" customWidth="1"/>
    <col min="10449" max="10449" width="9.140625" style="107" customWidth="1"/>
    <col min="10450" max="10450" width="19.28515625" style="107" customWidth="1"/>
    <col min="10451" max="10451" width="15.28515625" style="107" customWidth="1"/>
    <col min="10452" max="10453" width="11.28515625" style="107" customWidth="1"/>
    <col min="10454" max="10454" width="12.7109375" style="107" customWidth="1"/>
    <col min="10455" max="10455" width="8.7109375" style="107" customWidth="1"/>
    <col min="10456" max="10456" width="9.5703125" style="107" customWidth="1"/>
    <col min="10457" max="10703" width="9.140625" style="107"/>
    <col min="10704" max="10704" width="28.42578125" style="107" customWidth="1"/>
    <col min="10705" max="10705" width="9.140625" style="107" customWidth="1"/>
    <col min="10706" max="10706" width="19.28515625" style="107" customWidth="1"/>
    <col min="10707" max="10707" width="15.28515625" style="107" customWidth="1"/>
    <col min="10708" max="10709" width="11.28515625" style="107" customWidth="1"/>
    <col min="10710" max="10710" width="12.7109375" style="107" customWidth="1"/>
    <col min="10711" max="10711" width="8.7109375" style="107" customWidth="1"/>
    <col min="10712" max="10712" width="9.5703125" style="107" customWidth="1"/>
    <col min="10713" max="10959" width="9.140625" style="107"/>
    <col min="10960" max="10960" width="28.42578125" style="107" customWidth="1"/>
    <col min="10961" max="10961" width="9.140625" style="107" customWidth="1"/>
    <col min="10962" max="10962" width="19.28515625" style="107" customWidth="1"/>
    <col min="10963" max="10963" width="15.28515625" style="107" customWidth="1"/>
    <col min="10964" max="10965" width="11.28515625" style="107" customWidth="1"/>
    <col min="10966" max="10966" width="12.7109375" style="107" customWidth="1"/>
    <col min="10967" max="10967" width="8.7109375" style="107" customWidth="1"/>
    <col min="10968" max="10968" width="9.5703125" style="107" customWidth="1"/>
    <col min="10969" max="11215" width="9.140625" style="107"/>
    <col min="11216" max="11216" width="28.42578125" style="107" customWidth="1"/>
    <col min="11217" max="11217" width="9.140625" style="107" customWidth="1"/>
    <col min="11218" max="11218" width="19.28515625" style="107" customWidth="1"/>
    <col min="11219" max="11219" width="15.28515625" style="107" customWidth="1"/>
    <col min="11220" max="11221" width="11.28515625" style="107" customWidth="1"/>
    <col min="11222" max="11222" width="12.7109375" style="107" customWidth="1"/>
    <col min="11223" max="11223" width="8.7109375" style="107" customWidth="1"/>
    <col min="11224" max="11224" width="9.5703125" style="107" customWidth="1"/>
    <col min="11225" max="11471" width="9.140625" style="107"/>
    <col min="11472" max="11472" width="28.42578125" style="107" customWidth="1"/>
    <col min="11473" max="11473" width="9.140625" style="107" customWidth="1"/>
    <col min="11474" max="11474" width="19.28515625" style="107" customWidth="1"/>
    <col min="11475" max="11475" width="15.28515625" style="107" customWidth="1"/>
    <col min="11476" max="11477" width="11.28515625" style="107" customWidth="1"/>
    <col min="11478" max="11478" width="12.7109375" style="107" customWidth="1"/>
    <col min="11479" max="11479" width="8.7109375" style="107" customWidth="1"/>
    <col min="11480" max="11480" width="9.5703125" style="107" customWidth="1"/>
    <col min="11481" max="11727" width="9.140625" style="107"/>
    <col min="11728" max="11728" width="28.42578125" style="107" customWidth="1"/>
    <col min="11729" max="11729" width="9.140625" style="107" customWidth="1"/>
    <col min="11730" max="11730" width="19.28515625" style="107" customWidth="1"/>
    <col min="11731" max="11731" width="15.28515625" style="107" customWidth="1"/>
    <col min="11732" max="11733" width="11.28515625" style="107" customWidth="1"/>
    <col min="11734" max="11734" width="12.7109375" style="107" customWidth="1"/>
    <col min="11735" max="11735" width="8.7109375" style="107" customWidth="1"/>
    <col min="11736" max="11736" width="9.5703125" style="107" customWidth="1"/>
    <col min="11737" max="11983" width="9.140625" style="107"/>
    <col min="11984" max="11984" width="28.42578125" style="107" customWidth="1"/>
    <col min="11985" max="11985" width="9.140625" style="107" customWidth="1"/>
    <col min="11986" max="11986" width="19.28515625" style="107" customWidth="1"/>
    <col min="11987" max="11987" width="15.28515625" style="107" customWidth="1"/>
    <col min="11988" max="11989" width="11.28515625" style="107" customWidth="1"/>
    <col min="11990" max="11990" width="12.7109375" style="107" customWidth="1"/>
    <col min="11991" max="11991" width="8.7109375" style="107" customWidth="1"/>
    <col min="11992" max="11992" width="9.5703125" style="107" customWidth="1"/>
    <col min="11993" max="12239" width="9.140625" style="107"/>
    <col min="12240" max="12240" width="28.42578125" style="107" customWidth="1"/>
    <col min="12241" max="12241" width="9.140625" style="107" customWidth="1"/>
    <col min="12242" max="12242" width="19.28515625" style="107" customWidth="1"/>
    <col min="12243" max="12243" width="15.28515625" style="107" customWidth="1"/>
    <col min="12244" max="12245" width="11.28515625" style="107" customWidth="1"/>
    <col min="12246" max="12246" width="12.7109375" style="107" customWidth="1"/>
    <col min="12247" max="12247" width="8.7109375" style="107" customWidth="1"/>
    <col min="12248" max="12248" width="9.5703125" style="107" customWidth="1"/>
    <col min="12249" max="12495" width="9.140625" style="107"/>
    <col min="12496" max="12496" width="28.42578125" style="107" customWidth="1"/>
    <col min="12497" max="12497" width="9.140625" style="107" customWidth="1"/>
    <col min="12498" max="12498" width="19.28515625" style="107" customWidth="1"/>
    <col min="12499" max="12499" width="15.28515625" style="107" customWidth="1"/>
    <col min="12500" max="12501" width="11.28515625" style="107" customWidth="1"/>
    <col min="12502" max="12502" width="12.7109375" style="107" customWidth="1"/>
    <col min="12503" max="12503" width="8.7109375" style="107" customWidth="1"/>
    <col min="12504" max="12504" width="9.5703125" style="107" customWidth="1"/>
    <col min="12505" max="12751" width="9.140625" style="107"/>
    <col min="12752" max="12752" width="28.42578125" style="107" customWidth="1"/>
    <col min="12753" max="12753" width="9.140625" style="107" customWidth="1"/>
    <col min="12754" max="12754" width="19.28515625" style="107" customWidth="1"/>
    <col min="12755" max="12755" width="15.28515625" style="107" customWidth="1"/>
    <col min="12756" max="12757" width="11.28515625" style="107" customWidth="1"/>
    <col min="12758" max="12758" width="12.7109375" style="107" customWidth="1"/>
    <col min="12759" max="12759" width="8.7109375" style="107" customWidth="1"/>
    <col min="12760" max="12760" width="9.5703125" style="107" customWidth="1"/>
    <col min="12761" max="13007" width="9.140625" style="107"/>
    <col min="13008" max="13008" width="28.42578125" style="107" customWidth="1"/>
    <col min="13009" max="13009" width="9.140625" style="107" customWidth="1"/>
    <col min="13010" max="13010" width="19.28515625" style="107" customWidth="1"/>
    <col min="13011" max="13011" width="15.28515625" style="107" customWidth="1"/>
    <col min="13012" max="13013" width="11.28515625" style="107" customWidth="1"/>
    <col min="13014" max="13014" width="12.7109375" style="107" customWidth="1"/>
    <col min="13015" max="13015" width="8.7109375" style="107" customWidth="1"/>
    <col min="13016" max="13016" width="9.5703125" style="107" customWidth="1"/>
    <col min="13017" max="13263" width="9.140625" style="107"/>
    <col min="13264" max="13264" width="28.42578125" style="107" customWidth="1"/>
    <col min="13265" max="13265" width="9.140625" style="107" customWidth="1"/>
    <col min="13266" max="13266" width="19.28515625" style="107" customWidth="1"/>
    <col min="13267" max="13267" width="15.28515625" style="107" customWidth="1"/>
    <col min="13268" max="13269" width="11.28515625" style="107" customWidth="1"/>
    <col min="13270" max="13270" width="12.7109375" style="107" customWidth="1"/>
    <col min="13271" max="13271" width="8.7109375" style="107" customWidth="1"/>
    <col min="13272" max="13272" width="9.5703125" style="107" customWidth="1"/>
    <col min="13273" max="13519" width="9.140625" style="107"/>
    <col min="13520" max="13520" width="28.42578125" style="107" customWidth="1"/>
    <col min="13521" max="13521" width="9.140625" style="107" customWidth="1"/>
    <col min="13522" max="13522" width="19.28515625" style="107" customWidth="1"/>
    <col min="13523" max="13523" width="15.28515625" style="107" customWidth="1"/>
    <col min="13524" max="13525" width="11.28515625" style="107" customWidth="1"/>
    <col min="13526" max="13526" width="12.7109375" style="107" customWidth="1"/>
    <col min="13527" max="13527" width="8.7109375" style="107" customWidth="1"/>
    <col min="13528" max="13528" width="9.5703125" style="107" customWidth="1"/>
    <col min="13529" max="13775" width="9.140625" style="107"/>
    <col min="13776" max="13776" width="28.42578125" style="107" customWidth="1"/>
    <col min="13777" max="13777" width="9.140625" style="107" customWidth="1"/>
    <col min="13778" max="13778" width="19.28515625" style="107" customWidth="1"/>
    <col min="13779" max="13779" width="15.28515625" style="107" customWidth="1"/>
    <col min="13780" max="13781" width="11.28515625" style="107" customWidth="1"/>
    <col min="13782" max="13782" width="12.7109375" style="107" customWidth="1"/>
    <col min="13783" max="13783" width="8.7109375" style="107" customWidth="1"/>
    <col min="13784" max="13784" width="9.5703125" style="107" customWidth="1"/>
    <col min="13785" max="14031" width="9.140625" style="107"/>
    <col min="14032" max="14032" width="28.42578125" style="107" customWidth="1"/>
    <col min="14033" max="14033" width="9.140625" style="107" customWidth="1"/>
    <col min="14034" max="14034" width="19.28515625" style="107" customWidth="1"/>
    <col min="14035" max="14035" width="15.28515625" style="107" customWidth="1"/>
    <col min="14036" max="14037" width="11.28515625" style="107" customWidth="1"/>
    <col min="14038" max="14038" width="12.7109375" style="107" customWidth="1"/>
    <col min="14039" max="14039" width="8.7109375" style="107" customWidth="1"/>
    <col min="14040" max="14040" width="9.5703125" style="107" customWidth="1"/>
    <col min="14041" max="14287" width="9.140625" style="107"/>
    <col min="14288" max="14288" width="28.42578125" style="107" customWidth="1"/>
    <col min="14289" max="14289" width="9.140625" style="107" customWidth="1"/>
    <col min="14290" max="14290" width="19.28515625" style="107" customWidth="1"/>
    <col min="14291" max="14291" width="15.28515625" style="107" customWidth="1"/>
    <col min="14292" max="14293" width="11.28515625" style="107" customWidth="1"/>
    <col min="14294" max="14294" width="12.7109375" style="107" customWidth="1"/>
    <col min="14295" max="14295" width="8.7109375" style="107" customWidth="1"/>
    <col min="14296" max="14296" width="9.5703125" style="107" customWidth="1"/>
    <col min="14297" max="14543" width="9.140625" style="107"/>
    <col min="14544" max="14544" width="28.42578125" style="107" customWidth="1"/>
    <col min="14545" max="14545" width="9.140625" style="107" customWidth="1"/>
    <col min="14546" max="14546" width="19.28515625" style="107" customWidth="1"/>
    <col min="14547" max="14547" width="15.28515625" style="107" customWidth="1"/>
    <col min="14548" max="14549" width="11.28515625" style="107" customWidth="1"/>
    <col min="14550" max="14550" width="12.7109375" style="107" customWidth="1"/>
    <col min="14551" max="14551" width="8.7109375" style="107" customWidth="1"/>
    <col min="14552" max="14552" width="9.5703125" style="107" customWidth="1"/>
    <col min="14553" max="14799" width="9.140625" style="107"/>
    <col min="14800" max="14800" width="28.42578125" style="107" customWidth="1"/>
    <col min="14801" max="14801" width="9.140625" style="107" customWidth="1"/>
    <col min="14802" max="14802" width="19.28515625" style="107" customWidth="1"/>
    <col min="14803" max="14803" width="15.28515625" style="107" customWidth="1"/>
    <col min="14804" max="14805" width="11.28515625" style="107" customWidth="1"/>
    <col min="14806" max="14806" width="12.7109375" style="107" customWidth="1"/>
    <col min="14807" max="14807" width="8.7109375" style="107" customWidth="1"/>
    <col min="14808" max="14808" width="9.5703125" style="107" customWidth="1"/>
    <col min="14809" max="15055" width="9.140625" style="107"/>
    <col min="15056" max="15056" width="28.42578125" style="107" customWidth="1"/>
    <col min="15057" max="15057" width="9.140625" style="107" customWidth="1"/>
    <col min="15058" max="15058" width="19.28515625" style="107" customWidth="1"/>
    <col min="15059" max="15059" width="15.28515625" style="107" customWidth="1"/>
    <col min="15060" max="15061" width="11.28515625" style="107" customWidth="1"/>
    <col min="15062" max="15062" width="12.7109375" style="107" customWidth="1"/>
    <col min="15063" max="15063" width="8.7109375" style="107" customWidth="1"/>
    <col min="15064" max="15064" width="9.5703125" style="107" customWidth="1"/>
    <col min="15065" max="15311" width="9.140625" style="107"/>
    <col min="15312" max="15312" width="28.42578125" style="107" customWidth="1"/>
    <col min="15313" max="15313" width="9.140625" style="107" customWidth="1"/>
    <col min="15314" max="15314" width="19.28515625" style="107" customWidth="1"/>
    <col min="15315" max="15315" width="15.28515625" style="107" customWidth="1"/>
    <col min="15316" max="15317" width="11.28515625" style="107" customWidth="1"/>
    <col min="15318" max="15318" width="12.7109375" style="107" customWidth="1"/>
    <col min="15319" max="15319" width="8.7109375" style="107" customWidth="1"/>
    <col min="15320" max="15320" width="9.5703125" style="107" customWidth="1"/>
    <col min="15321" max="15567" width="9.140625" style="107"/>
    <col min="15568" max="15568" width="28.42578125" style="107" customWidth="1"/>
    <col min="15569" max="15569" width="9.140625" style="107" customWidth="1"/>
    <col min="15570" max="15570" width="19.28515625" style="107" customWidth="1"/>
    <col min="15571" max="15571" width="15.28515625" style="107" customWidth="1"/>
    <col min="15572" max="15573" width="11.28515625" style="107" customWidth="1"/>
    <col min="15574" max="15574" width="12.7109375" style="107" customWidth="1"/>
    <col min="15575" max="15575" width="8.7109375" style="107" customWidth="1"/>
    <col min="15576" max="15576" width="9.5703125" style="107" customWidth="1"/>
    <col min="15577" max="15823" width="9.140625" style="107"/>
    <col min="15824" max="15824" width="28.42578125" style="107" customWidth="1"/>
    <col min="15825" max="15825" width="9.140625" style="107" customWidth="1"/>
    <col min="15826" max="15826" width="19.28515625" style="107" customWidth="1"/>
    <col min="15827" max="15827" width="15.28515625" style="107" customWidth="1"/>
    <col min="15828" max="15829" width="11.28515625" style="107" customWidth="1"/>
    <col min="15830" max="15830" width="12.7109375" style="107" customWidth="1"/>
    <col min="15831" max="15831" width="8.7109375" style="107" customWidth="1"/>
    <col min="15832" max="15832" width="9.5703125" style="107" customWidth="1"/>
    <col min="15833" max="16079" width="9.140625" style="107"/>
    <col min="16080" max="16080" width="28.42578125" style="107" customWidth="1"/>
    <col min="16081" max="16081" width="9.140625" style="107" customWidth="1"/>
    <col min="16082" max="16082" width="19.28515625" style="107" customWidth="1"/>
    <col min="16083" max="16083" width="15.28515625" style="107" customWidth="1"/>
    <col min="16084" max="16085" width="11.28515625" style="107" customWidth="1"/>
    <col min="16086" max="16086" width="12.7109375" style="107" customWidth="1"/>
    <col min="16087" max="16087" width="8.7109375" style="107" customWidth="1"/>
    <col min="16088" max="16088" width="9.5703125" style="107" customWidth="1"/>
    <col min="16089" max="16384" width="9.140625" style="107"/>
  </cols>
  <sheetData>
    <row r="1" spans="1:20" x14ac:dyDescent="0.25">
      <c r="A1" s="106" t="s">
        <v>330</v>
      </c>
      <c r="B1" s="106" t="s">
        <v>293</v>
      </c>
      <c r="D1" s="108"/>
      <c r="E1" s="108"/>
      <c r="F1" s="108"/>
      <c r="G1" s="108"/>
      <c r="H1" s="108"/>
    </row>
    <row r="2" spans="1:20" ht="13.5" thickBot="1" x14ac:dyDescent="0.3">
      <c r="B2" s="109"/>
      <c r="E2" s="108"/>
      <c r="F2" s="108"/>
      <c r="G2" s="108"/>
      <c r="H2" s="108"/>
    </row>
    <row r="3" spans="1:20" ht="46.5" customHeight="1" thickBot="1" x14ac:dyDescent="0.3">
      <c r="A3" s="110"/>
      <c r="B3" s="111" t="s">
        <v>294</v>
      </c>
      <c r="C3" s="112" t="s">
        <v>295</v>
      </c>
      <c r="D3" s="112" t="s">
        <v>296</v>
      </c>
      <c r="E3" s="112" t="s">
        <v>297</v>
      </c>
      <c r="F3" s="112" t="s">
        <v>298</v>
      </c>
      <c r="G3" s="112" t="s">
        <v>299</v>
      </c>
      <c r="H3" s="113" t="s">
        <v>300</v>
      </c>
      <c r="J3" s="161" t="s">
        <v>332</v>
      </c>
      <c r="K3" s="161"/>
      <c r="L3" s="161"/>
      <c r="M3" s="161"/>
      <c r="N3" s="161"/>
      <c r="O3" s="161"/>
      <c r="P3" s="161"/>
      <c r="Q3" s="161"/>
      <c r="R3" s="161"/>
      <c r="S3" s="161"/>
      <c r="T3" s="161"/>
    </row>
    <row r="4" spans="1:20" x14ac:dyDescent="0.25">
      <c r="A4" s="106" t="s">
        <v>275</v>
      </c>
      <c r="B4" s="114"/>
      <c r="D4" s="106"/>
      <c r="E4" s="106"/>
      <c r="F4" s="106"/>
      <c r="G4" s="106"/>
      <c r="H4" s="106"/>
    </row>
    <row r="5" spans="1:20" x14ac:dyDescent="0.25">
      <c r="A5" s="107" t="s">
        <v>302</v>
      </c>
      <c r="B5" s="115">
        <v>20408</v>
      </c>
      <c r="C5" s="116">
        <v>13954</v>
      </c>
      <c r="D5" s="116">
        <v>6454</v>
      </c>
      <c r="E5" s="116">
        <v>5942</v>
      </c>
      <c r="F5" s="116">
        <v>144</v>
      </c>
      <c r="G5" s="116">
        <v>9650</v>
      </c>
      <c r="H5" s="116">
        <v>4672</v>
      </c>
    </row>
    <row r="6" spans="1:20" x14ac:dyDescent="0.2">
      <c r="A6" s="107" t="s">
        <v>303</v>
      </c>
      <c r="B6" s="115">
        <v>21795</v>
      </c>
      <c r="C6" s="116">
        <v>13731</v>
      </c>
      <c r="D6" s="116">
        <v>8064</v>
      </c>
      <c r="E6" s="116">
        <v>6306</v>
      </c>
      <c r="F6" s="116">
        <v>187</v>
      </c>
      <c r="G6" s="116">
        <v>8641</v>
      </c>
      <c r="H6" s="116">
        <v>6661</v>
      </c>
      <c r="J6" s="128"/>
    </row>
    <row r="7" spans="1:20" x14ac:dyDescent="0.25">
      <c r="A7" s="107" t="s">
        <v>278</v>
      </c>
      <c r="B7" s="117">
        <f>(B6*1000/3866233)</f>
        <v>5.637270180043469</v>
      </c>
      <c r="C7" s="117">
        <f t="shared" ref="C7:H7" si="0">(C6*1000/3866233)</f>
        <v>3.5515190108821688</v>
      </c>
      <c r="D7" s="117">
        <f t="shared" si="0"/>
        <v>2.0857511691612998</v>
      </c>
      <c r="E7" s="117">
        <f t="shared" si="0"/>
        <v>1.6310449990986058</v>
      </c>
      <c r="F7" s="117">
        <f t="shared" si="0"/>
        <v>4.8367493630104549E-2</v>
      </c>
      <c r="G7" s="117">
        <f t="shared" si="0"/>
        <v>2.234992045228521</v>
      </c>
      <c r="H7" s="117">
        <f t="shared" si="0"/>
        <v>1.7228656420862374</v>
      </c>
    </row>
    <row r="8" spans="1:20" x14ac:dyDescent="0.25">
      <c r="A8" s="107" t="s">
        <v>304</v>
      </c>
      <c r="B8" s="115">
        <v>631249</v>
      </c>
      <c r="C8" s="115">
        <v>561358</v>
      </c>
      <c r="D8" s="115">
        <v>69891</v>
      </c>
      <c r="E8" s="115">
        <v>225827</v>
      </c>
      <c r="F8" s="115">
        <v>2200</v>
      </c>
      <c r="G8" s="115">
        <v>329802</v>
      </c>
      <c r="H8" s="115">
        <v>73420</v>
      </c>
    </row>
    <row r="9" spans="1:20" x14ac:dyDescent="0.25">
      <c r="A9" s="107" t="s">
        <v>305</v>
      </c>
      <c r="B9" s="115">
        <v>5140080</v>
      </c>
      <c r="C9" s="115">
        <v>3340385</v>
      </c>
      <c r="D9" s="115">
        <v>1799695</v>
      </c>
      <c r="E9" s="115">
        <v>1408248</v>
      </c>
      <c r="F9" s="115">
        <v>32605</v>
      </c>
      <c r="G9" s="115">
        <v>2227089</v>
      </c>
      <c r="H9" s="115">
        <v>1472138</v>
      </c>
    </row>
    <row r="10" spans="1:20" x14ac:dyDescent="0.25">
      <c r="A10" s="107" t="s">
        <v>281</v>
      </c>
      <c r="B10" s="117">
        <f t="shared" ref="B10:H10" si="1">B9/B8</f>
        <v>8.1427138894477462</v>
      </c>
      <c r="C10" s="117">
        <f t="shared" si="1"/>
        <v>5.9505431471538666</v>
      </c>
      <c r="D10" s="117">
        <f t="shared" si="1"/>
        <v>25.750025038989282</v>
      </c>
      <c r="E10" s="117">
        <f t="shared" si="1"/>
        <v>6.2359593848388366</v>
      </c>
      <c r="F10" s="117">
        <f t="shared" si="1"/>
        <v>14.820454545454545</v>
      </c>
      <c r="G10" s="117">
        <f t="shared" si="1"/>
        <v>6.7528062291920605</v>
      </c>
      <c r="H10" s="117">
        <f t="shared" si="1"/>
        <v>20.050912557886136</v>
      </c>
    </row>
    <row r="11" spans="1:20" x14ac:dyDescent="0.25">
      <c r="A11" s="107" t="s">
        <v>282</v>
      </c>
      <c r="B11" s="118">
        <f t="shared" ref="B11:H11" si="2">B9/B6</f>
        <v>235.83757742601514</v>
      </c>
      <c r="C11" s="118">
        <f t="shared" si="2"/>
        <v>243.2732503095186</v>
      </c>
      <c r="D11" s="118">
        <f t="shared" si="2"/>
        <v>223.17646329365078</v>
      </c>
      <c r="E11" s="118">
        <f t="shared" si="2"/>
        <v>223.31874405328259</v>
      </c>
      <c r="F11" s="118">
        <f t="shared" si="2"/>
        <v>174.35828877005346</v>
      </c>
      <c r="G11" s="118">
        <f t="shared" si="2"/>
        <v>257.73510010415464</v>
      </c>
      <c r="H11" s="118">
        <f t="shared" si="2"/>
        <v>221.00855727368264</v>
      </c>
    </row>
    <row r="12" spans="1:20" x14ac:dyDescent="0.25">
      <c r="A12" s="107" t="s">
        <v>283</v>
      </c>
      <c r="B12" s="117">
        <f t="shared" ref="B12:H12" si="3">(B11*100/365)</f>
        <v>64.613034911237037</v>
      </c>
      <c r="C12" s="117">
        <f t="shared" si="3"/>
        <v>66.650205564251664</v>
      </c>
      <c r="D12" s="117">
        <f t="shared" si="3"/>
        <v>61.144236518808434</v>
      </c>
      <c r="E12" s="117">
        <f t="shared" si="3"/>
        <v>61.183217548844539</v>
      </c>
      <c r="F12" s="117">
        <f t="shared" si="3"/>
        <v>47.769394183576296</v>
      </c>
      <c r="G12" s="117">
        <f t="shared" si="3"/>
        <v>70.61235619291908</v>
      </c>
      <c r="H12" s="117">
        <f t="shared" si="3"/>
        <v>60.550289664022642</v>
      </c>
    </row>
    <row r="13" spans="1:20" x14ac:dyDescent="0.25">
      <c r="A13" s="106" t="s">
        <v>306</v>
      </c>
      <c r="B13" s="119"/>
    </row>
    <row r="14" spans="1:20" x14ac:dyDescent="0.25">
      <c r="A14" s="107" t="s">
        <v>302</v>
      </c>
      <c r="B14" s="116">
        <v>6441</v>
      </c>
      <c r="C14" s="116">
        <v>5073</v>
      </c>
      <c r="D14" s="116">
        <v>1368</v>
      </c>
      <c r="E14" s="115"/>
      <c r="F14" s="115"/>
      <c r="G14" s="116">
        <v>6165</v>
      </c>
      <c r="H14" s="120">
        <v>276</v>
      </c>
    </row>
    <row r="15" spans="1:20" x14ac:dyDescent="0.25">
      <c r="A15" s="107" t="s">
        <v>303</v>
      </c>
      <c r="B15" s="116">
        <v>5388</v>
      </c>
      <c r="C15" s="116">
        <v>4311</v>
      </c>
      <c r="D15" s="116">
        <v>1077</v>
      </c>
      <c r="E15" s="115"/>
      <c r="F15" s="115"/>
      <c r="G15" s="116">
        <v>5051</v>
      </c>
      <c r="H15" s="120">
        <v>337</v>
      </c>
    </row>
    <row r="16" spans="1:20" x14ac:dyDescent="0.25">
      <c r="A16" s="107" t="s">
        <v>278</v>
      </c>
      <c r="B16" s="117">
        <f>(B15*1000/774225)</f>
        <v>6.959217281797927</v>
      </c>
      <c r="C16" s="117">
        <f t="shared" ref="C16:H16" si="4">(C15*1000/774225)</f>
        <v>5.5681487939552454</v>
      </c>
      <c r="D16" s="117">
        <f t="shared" si="4"/>
        <v>1.3910684878426813</v>
      </c>
      <c r="E16" s="117"/>
      <c r="F16" s="117"/>
      <c r="G16" s="117">
        <f t="shared" si="4"/>
        <v>6.5239432981368468</v>
      </c>
      <c r="H16" s="117">
        <f t="shared" si="4"/>
        <v>0.43527398366108044</v>
      </c>
    </row>
    <row r="17" spans="1:8" x14ac:dyDescent="0.25">
      <c r="A17" s="107" t="s">
        <v>304</v>
      </c>
      <c r="B17" s="115">
        <v>202095</v>
      </c>
      <c r="C17" s="115">
        <v>193064</v>
      </c>
      <c r="D17" s="115">
        <v>9031</v>
      </c>
      <c r="E17" s="115"/>
      <c r="F17" s="115"/>
      <c r="G17" s="115">
        <v>190654</v>
      </c>
      <c r="H17" s="115">
        <v>11441</v>
      </c>
    </row>
    <row r="18" spans="1:8" x14ac:dyDescent="0.25">
      <c r="A18" s="107" t="s">
        <v>305</v>
      </c>
      <c r="B18" s="115">
        <v>1438524</v>
      </c>
      <c r="C18" s="115">
        <v>1109672</v>
      </c>
      <c r="D18" s="115">
        <v>328852</v>
      </c>
      <c r="E18" s="115"/>
      <c r="F18" s="115"/>
      <c r="G18" s="115">
        <v>1386171</v>
      </c>
      <c r="H18" s="115">
        <v>52353</v>
      </c>
    </row>
    <row r="19" spans="1:8" x14ac:dyDescent="0.25">
      <c r="A19" s="107" t="s">
        <v>281</v>
      </c>
      <c r="B19" s="117">
        <f>B18/B17</f>
        <v>7.1180583389000223</v>
      </c>
      <c r="C19" s="117">
        <f>C18/C17</f>
        <v>5.7476898852194092</v>
      </c>
      <c r="D19" s="117">
        <f>D18/D17</f>
        <v>36.413686192005315</v>
      </c>
      <c r="E19" s="117"/>
      <c r="F19" s="117"/>
      <c r="G19" s="117">
        <f>G18/G17</f>
        <v>7.270610634972253</v>
      </c>
      <c r="H19" s="117">
        <f>H18/H17</f>
        <v>4.5759111965737258</v>
      </c>
    </row>
    <row r="20" spans="1:8" x14ac:dyDescent="0.25">
      <c r="A20" s="107" t="s">
        <v>282</v>
      </c>
      <c r="B20" s="118">
        <f>B18/B15</f>
        <v>266.98663697104678</v>
      </c>
      <c r="C20" s="118">
        <f>C18/C15</f>
        <v>257.40477847367202</v>
      </c>
      <c r="D20" s="118">
        <f>D18/D15</f>
        <v>305.34076137418754</v>
      </c>
      <c r="E20" s="118"/>
      <c r="F20" s="118"/>
      <c r="G20" s="118">
        <f>G18/G15</f>
        <v>274.43496337358937</v>
      </c>
      <c r="H20" s="118">
        <f>H18/H15</f>
        <v>155.35014836795253</v>
      </c>
    </row>
    <row r="21" spans="1:8" x14ac:dyDescent="0.25">
      <c r="A21" s="107" t="s">
        <v>283</v>
      </c>
      <c r="B21" s="117">
        <f>(B20*100/365)</f>
        <v>73.147023827684052</v>
      </c>
      <c r="C21" s="117">
        <f>(C20*100/365)</f>
        <v>70.521857116074528</v>
      </c>
      <c r="D21" s="117">
        <f>(D20*100/365)</f>
        <v>83.655003116215767</v>
      </c>
      <c r="E21" s="117"/>
      <c r="F21" s="117"/>
      <c r="G21" s="117">
        <f>(G20*100/365)</f>
        <v>75.18766119824366</v>
      </c>
      <c r="H21" s="117">
        <f>(H20*100/365)</f>
        <v>42.561684484370559</v>
      </c>
    </row>
    <row r="22" spans="1:8" x14ac:dyDescent="0.25">
      <c r="A22" s="106" t="s">
        <v>307</v>
      </c>
      <c r="B22" s="119"/>
    </row>
    <row r="23" spans="1:8" x14ac:dyDescent="0.25">
      <c r="A23" s="107" t="s">
        <v>302</v>
      </c>
      <c r="B23" s="121">
        <v>190</v>
      </c>
      <c r="C23" s="121"/>
      <c r="D23" s="121">
        <v>190</v>
      </c>
      <c r="E23" s="121"/>
      <c r="F23" s="121"/>
      <c r="G23" s="121"/>
      <c r="H23" s="120">
        <v>190</v>
      </c>
    </row>
    <row r="24" spans="1:8" x14ac:dyDescent="0.25">
      <c r="A24" s="107" t="s">
        <v>303</v>
      </c>
      <c r="B24" s="107">
        <v>240</v>
      </c>
      <c r="D24" s="107">
        <v>240</v>
      </c>
      <c r="H24" s="120">
        <v>240</v>
      </c>
    </row>
    <row r="25" spans="1:8" x14ac:dyDescent="0.25">
      <c r="A25" s="107" t="s">
        <v>278</v>
      </c>
      <c r="B25" s="117">
        <f>(B24*1000/307815)</f>
        <v>0.77968909897178496</v>
      </c>
      <c r="C25" s="117"/>
      <c r="D25" s="117">
        <f t="shared" ref="D25:H25" si="5">(D24*1000/307815)</f>
        <v>0.77968909897178496</v>
      </c>
      <c r="E25" s="117"/>
      <c r="F25" s="117"/>
      <c r="G25" s="117"/>
      <c r="H25" s="117">
        <f t="shared" si="5"/>
        <v>0.77968909897178496</v>
      </c>
    </row>
    <row r="26" spans="1:8" x14ac:dyDescent="0.25">
      <c r="A26" s="107" t="s">
        <v>304</v>
      </c>
      <c r="B26" s="115">
        <v>2140</v>
      </c>
      <c r="C26" s="115">
        <v>670</v>
      </c>
      <c r="D26" s="115">
        <v>1470</v>
      </c>
      <c r="E26" s="115"/>
      <c r="F26" s="115"/>
      <c r="G26" s="115"/>
      <c r="H26" s="115">
        <v>2140</v>
      </c>
    </row>
    <row r="27" spans="1:8" x14ac:dyDescent="0.25">
      <c r="A27" s="107" t="s">
        <v>305</v>
      </c>
      <c r="B27" s="115">
        <v>64692</v>
      </c>
      <c r="C27" s="115">
        <v>10825</v>
      </c>
      <c r="D27" s="115">
        <v>53867</v>
      </c>
      <c r="E27" s="115"/>
      <c r="F27" s="115"/>
      <c r="G27" s="115"/>
      <c r="H27" s="115">
        <v>64692</v>
      </c>
    </row>
    <row r="28" spans="1:8" x14ac:dyDescent="0.25">
      <c r="A28" s="107" t="s">
        <v>281</v>
      </c>
      <c r="B28" s="117">
        <f>B27/B26</f>
        <v>30.229906542056074</v>
      </c>
      <c r="C28" s="117">
        <f>C27/C26</f>
        <v>16.156716417910449</v>
      </c>
      <c r="D28" s="117">
        <f>D27/D26</f>
        <v>36.644217687074828</v>
      </c>
      <c r="E28" s="117"/>
      <c r="F28" s="117"/>
      <c r="G28" s="117"/>
      <c r="H28" s="117">
        <f>H27/H26</f>
        <v>30.229906542056074</v>
      </c>
    </row>
    <row r="29" spans="1:8" x14ac:dyDescent="0.25">
      <c r="A29" s="107" t="s">
        <v>282</v>
      </c>
      <c r="B29" s="118">
        <f>B27/B24</f>
        <v>269.55</v>
      </c>
      <c r="C29" s="118"/>
      <c r="D29" s="118">
        <f>D27/D24</f>
        <v>224.44583333333333</v>
      </c>
      <c r="E29" s="118"/>
      <c r="F29" s="118"/>
      <c r="G29" s="118"/>
      <c r="H29" s="118">
        <f>H27/H24</f>
        <v>269.55</v>
      </c>
    </row>
    <row r="30" spans="1:8" x14ac:dyDescent="0.25">
      <c r="A30" s="107" t="s">
        <v>283</v>
      </c>
      <c r="B30" s="117">
        <f>(B29*100/365)</f>
        <v>73.849315068493155</v>
      </c>
      <c r="C30" s="117"/>
      <c r="D30" s="117">
        <f>(D29*100/365)</f>
        <v>61.492009132420087</v>
      </c>
      <c r="E30" s="117"/>
      <c r="F30" s="117"/>
      <c r="G30" s="117"/>
      <c r="H30" s="117">
        <f>(H29*100/365)</f>
        <v>73.849315068493155</v>
      </c>
    </row>
    <row r="31" spans="1:8" x14ac:dyDescent="0.25">
      <c r="A31" s="106" t="s">
        <v>308</v>
      </c>
      <c r="B31" s="119"/>
    </row>
    <row r="32" spans="1:8" x14ac:dyDescent="0.25">
      <c r="A32" s="107" t="s">
        <v>302</v>
      </c>
      <c r="B32" s="116">
        <v>898</v>
      </c>
      <c r="C32" s="116">
        <v>300</v>
      </c>
      <c r="D32" s="116">
        <v>598</v>
      </c>
      <c r="E32" s="120">
        <v>229</v>
      </c>
      <c r="F32" s="122"/>
      <c r="G32" s="122">
        <v>42</v>
      </c>
      <c r="H32" s="120">
        <v>627</v>
      </c>
    </row>
    <row r="33" spans="1:8" x14ac:dyDescent="0.25">
      <c r="A33" s="107" t="s">
        <v>303</v>
      </c>
      <c r="B33" s="116">
        <v>1164</v>
      </c>
      <c r="C33" s="116">
        <v>402</v>
      </c>
      <c r="D33" s="116">
        <v>762</v>
      </c>
      <c r="E33" s="120">
        <v>277</v>
      </c>
      <c r="F33" s="115"/>
      <c r="G33" s="115">
        <v>91</v>
      </c>
      <c r="H33" s="120">
        <v>796</v>
      </c>
    </row>
    <row r="34" spans="1:8" x14ac:dyDescent="0.25">
      <c r="A34" s="107" t="s">
        <v>278</v>
      </c>
      <c r="B34" s="117">
        <f>(B33*1000/119204)</f>
        <v>9.7647729941948249</v>
      </c>
      <c r="C34" s="117">
        <f t="shared" ref="C34:H34" si="6">(C33*1000/119204)</f>
        <v>3.3723700546961513</v>
      </c>
      <c r="D34" s="117">
        <f t="shared" si="6"/>
        <v>6.3924029394986741</v>
      </c>
      <c r="E34" s="117">
        <f t="shared" si="6"/>
        <v>2.3237475252508304</v>
      </c>
      <c r="F34" s="117"/>
      <c r="G34" s="117">
        <f t="shared" si="6"/>
        <v>0.76339720143619338</v>
      </c>
      <c r="H34" s="117">
        <f t="shared" si="6"/>
        <v>6.677628267507802</v>
      </c>
    </row>
    <row r="35" spans="1:8" x14ac:dyDescent="0.25">
      <c r="A35" s="107" t="s">
        <v>304</v>
      </c>
      <c r="B35" s="115">
        <v>27951</v>
      </c>
      <c r="C35" s="115">
        <v>15988</v>
      </c>
      <c r="D35" s="115">
        <v>11963</v>
      </c>
      <c r="E35" s="115">
        <v>10912</v>
      </c>
      <c r="F35" s="115"/>
      <c r="G35" s="115">
        <v>4185</v>
      </c>
      <c r="H35" s="115">
        <v>12854</v>
      </c>
    </row>
    <row r="36" spans="1:8" x14ac:dyDescent="0.25">
      <c r="A36" s="107" t="s">
        <v>305</v>
      </c>
      <c r="B36" s="115">
        <v>321439</v>
      </c>
      <c r="C36" s="115">
        <v>93244</v>
      </c>
      <c r="D36" s="115">
        <v>228195</v>
      </c>
      <c r="E36" s="115">
        <v>68402</v>
      </c>
      <c r="F36" s="115"/>
      <c r="G36" s="115">
        <v>17414</v>
      </c>
      <c r="H36" s="115">
        <v>235623</v>
      </c>
    </row>
    <row r="37" spans="1:8" x14ac:dyDescent="0.25">
      <c r="A37" s="107" t="s">
        <v>281</v>
      </c>
      <c r="B37" s="117">
        <f>B36/B35</f>
        <v>11.500089442238203</v>
      </c>
      <c r="C37" s="117">
        <f>C36/C35</f>
        <v>5.832124093069802</v>
      </c>
      <c r="D37" s="117">
        <f>D36/D35</f>
        <v>19.075064783081167</v>
      </c>
      <c r="E37" s="117">
        <f>E36/E35</f>
        <v>6.2685117302052786</v>
      </c>
      <c r="F37" s="117"/>
      <c r="G37" s="117">
        <f>G36/G35</f>
        <v>4.1610513739545993</v>
      </c>
      <c r="H37" s="117">
        <f>H36/H35</f>
        <v>18.330714174576009</v>
      </c>
    </row>
    <row r="38" spans="1:8" x14ac:dyDescent="0.25">
      <c r="A38" s="107" t="s">
        <v>282</v>
      </c>
      <c r="B38" s="118">
        <f>B36/B33</f>
        <v>276.15034364261169</v>
      </c>
      <c r="C38" s="118">
        <f>C36/C33</f>
        <v>231.95024875621891</v>
      </c>
      <c r="D38" s="118">
        <f>D36/D33</f>
        <v>299.46850393700788</v>
      </c>
      <c r="E38" s="118">
        <f>E36/E33</f>
        <v>246.93862815884478</v>
      </c>
      <c r="F38" s="118"/>
      <c r="G38" s="118">
        <f>G36/G33</f>
        <v>191.36263736263737</v>
      </c>
      <c r="H38" s="118">
        <f>H36/H33</f>
        <v>296.00879396984925</v>
      </c>
    </row>
    <row r="39" spans="1:8" x14ac:dyDescent="0.25">
      <c r="A39" s="107" t="s">
        <v>283</v>
      </c>
      <c r="B39" s="117">
        <f>(B38*100/365)</f>
        <v>75.657628395236088</v>
      </c>
      <c r="C39" s="117">
        <f>(C38*100/365)</f>
        <v>63.548013357868193</v>
      </c>
      <c r="D39" s="117">
        <f>(D38*100/365)</f>
        <v>82.04616546219394</v>
      </c>
      <c r="E39" s="117">
        <f>(E38*100/365)</f>
        <v>67.654418673656096</v>
      </c>
      <c r="F39" s="117"/>
      <c r="G39" s="117">
        <f>(G38*100/365)</f>
        <v>52.428119825380101</v>
      </c>
      <c r="H39" s="117">
        <f>(H38*100/365)</f>
        <v>81.09829971776692</v>
      </c>
    </row>
    <row r="40" spans="1:8" x14ac:dyDescent="0.25">
      <c r="A40" s="106" t="s">
        <v>309</v>
      </c>
      <c r="B40" s="114"/>
    </row>
    <row r="41" spans="1:8" x14ac:dyDescent="0.25">
      <c r="A41" s="107" t="s">
        <v>302</v>
      </c>
      <c r="B41" s="116">
        <v>1053</v>
      </c>
      <c r="C41" s="116">
        <v>368</v>
      </c>
      <c r="D41" s="116">
        <v>685</v>
      </c>
      <c r="E41" s="120">
        <v>357</v>
      </c>
      <c r="H41" s="120">
        <v>696</v>
      </c>
    </row>
    <row r="42" spans="1:8" x14ac:dyDescent="0.25">
      <c r="A42" s="107" t="s">
        <v>303</v>
      </c>
      <c r="B42" s="116">
        <v>1094</v>
      </c>
      <c r="C42" s="116">
        <v>346</v>
      </c>
      <c r="D42" s="116">
        <v>748</v>
      </c>
      <c r="E42" s="120">
        <v>330</v>
      </c>
      <c r="F42" s="115"/>
      <c r="G42" s="115"/>
      <c r="H42" s="120">
        <v>764</v>
      </c>
    </row>
    <row r="43" spans="1:8" x14ac:dyDescent="0.25">
      <c r="A43" s="107" t="s">
        <v>278</v>
      </c>
      <c r="B43" s="117">
        <f>(B42*1000/134663)</f>
        <v>8.1239835738101789</v>
      </c>
      <c r="C43" s="117">
        <f t="shared" ref="C43:H43" si="7">(C42*1000/134663)</f>
        <v>2.5693768889746997</v>
      </c>
      <c r="D43" s="117">
        <f t="shared" si="7"/>
        <v>5.5546066848354778</v>
      </c>
      <c r="E43" s="117">
        <f t="shared" si="7"/>
        <v>2.4505617727215343</v>
      </c>
      <c r="F43" s="117"/>
      <c r="G43" s="117"/>
      <c r="H43" s="117">
        <f t="shared" si="7"/>
        <v>5.6734218010886437</v>
      </c>
    </row>
    <row r="44" spans="1:8" x14ac:dyDescent="0.25">
      <c r="A44" s="107" t="s">
        <v>304</v>
      </c>
      <c r="B44" s="115">
        <v>13781</v>
      </c>
      <c r="C44" s="115">
        <v>9074</v>
      </c>
      <c r="D44" s="115">
        <v>4707</v>
      </c>
      <c r="E44" s="115">
        <v>8687</v>
      </c>
      <c r="F44" s="115"/>
      <c r="G44" s="115"/>
      <c r="H44" s="115">
        <v>5094</v>
      </c>
    </row>
    <row r="45" spans="1:8" x14ac:dyDescent="0.25">
      <c r="A45" s="107" t="s">
        <v>305</v>
      </c>
      <c r="B45" s="115">
        <v>276810</v>
      </c>
      <c r="C45" s="115">
        <v>128341</v>
      </c>
      <c r="D45" s="115">
        <v>148469</v>
      </c>
      <c r="E45" s="115">
        <v>67624</v>
      </c>
      <c r="F45" s="115"/>
      <c r="G45" s="115"/>
      <c r="H45" s="115">
        <v>209186</v>
      </c>
    </row>
    <row r="46" spans="1:8" x14ac:dyDescent="0.25">
      <c r="A46" s="107" t="s">
        <v>281</v>
      </c>
      <c r="B46" s="117">
        <f>B45/B44</f>
        <v>20.086350772803137</v>
      </c>
      <c r="C46" s="117">
        <f>C45/C44</f>
        <v>14.143817500551025</v>
      </c>
      <c r="D46" s="117">
        <f>D45/D44</f>
        <v>31.542171234331846</v>
      </c>
      <c r="E46" s="117">
        <f>E45/E44</f>
        <v>7.7845055830551395</v>
      </c>
      <c r="F46" s="117"/>
      <c r="G46" s="117"/>
      <c r="H46" s="117">
        <f>H45/H44</f>
        <v>41.065174715351397</v>
      </c>
    </row>
    <row r="47" spans="1:8" x14ac:dyDescent="0.25">
      <c r="A47" s="107" t="s">
        <v>282</v>
      </c>
      <c r="B47" s="118">
        <f>B45/B42</f>
        <v>253.02559414990858</v>
      </c>
      <c r="C47" s="118">
        <f>C45/C42</f>
        <v>370.92774566473986</v>
      </c>
      <c r="D47" s="118">
        <f>D45/D42</f>
        <v>198.48796791443851</v>
      </c>
      <c r="E47" s="118">
        <f>E45/E42</f>
        <v>204.92121212121211</v>
      </c>
      <c r="F47" s="118"/>
      <c r="G47" s="118"/>
      <c r="H47" s="118">
        <f>H45/H42</f>
        <v>273.80366492146595</v>
      </c>
    </row>
    <row r="48" spans="1:8" x14ac:dyDescent="0.25">
      <c r="A48" s="107" t="s">
        <v>283</v>
      </c>
      <c r="B48" s="117">
        <f>(B47*100/365)</f>
        <v>69.322080589016053</v>
      </c>
      <c r="C48" s="117">
        <f>(C47*100/365)</f>
        <v>101.62403990814791</v>
      </c>
      <c r="D48" s="117">
        <f>(D47*100/365)</f>
        <v>54.380265182037952</v>
      </c>
      <c r="E48" s="117">
        <f>(E47*100/365)</f>
        <v>56.142797841427978</v>
      </c>
      <c r="F48" s="117"/>
      <c r="G48" s="117"/>
      <c r="H48" s="117">
        <f>(H47*100/365)</f>
        <v>75.014702718209861</v>
      </c>
    </row>
    <row r="49" spans="1:8" x14ac:dyDescent="0.25">
      <c r="A49" s="106" t="s">
        <v>310</v>
      </c>
      <c r="B49" s="114"/>
    </row>
    <row r="50" spans="1:8" x14ac:dyDescent="0.25">
      <c r="A50" s="107" t="s">
        <v>302</v>
      </c>
      <c r="B50" s="120">
        <v>587</v>
      </c>
      <c r="C50" s="120">
        <v>397</v>
      </c>
      <c r="D50" s="120">
        <v>190</v>
      </c>
      <c r="E50" s="120">
        <v>422</v>
      </c>
      <c r="H50" s="120">
        <v>165</v>
      </c>
    </row>
    <row r="51" spans="1:8" x14ac:dyDescent="0.25">
      <c r="A51" s="107" t="s">
        <v>303</v>
      </c>
      <c r="B51" s="120">
        <v>587</v>
      </c>
      <c r="C51" s="120">
        <v>397</v>
      </c>
      <c r="D51" s="120">
        <v>190</v>
      </c>
      <c r="E51" s="120">
        <v>422</v>
      </c>
      <c r="H51" s="120">
        <v>165</v>
      </c>
    </row>
    <row r="52" spans="1:8" x14ac:dyDescent="0.25">
      <c r="A52" s="107" t="s">
        <v>278</v>
      </c>
      <c r="B52" s="117">
        <f>(B51*1000/109823)</f>
        <v>5.3449641696183861</v>
      </c>
      <c r="C52" s="117">
        <f t="shared" ref="C52:H52" si="8">(C51*1000/109823)</f>
        <v>3.6149076240860292</v>
      </c>
      <c r="D52" s="117">
        <f t="shared" si="8"/>
        <v>1.7300565455323567</v>
      </c>
      <c r="E52" s="117">
        <f t="shared" si="8"/>
        <v>3.8425466432350235</v>
      </c>
      <c r="F52" s="117"/>
      <c r="G52" s="117"/>
      <c r="H52" s="117">
        <f t="shared" si="8"/>
        <v>1.5024175263833623</v>
      </c>
    </row>
    <row r="53" spans="1:8" x14ac:dyDescent="0.25">
      <c r="A53" s="107" t="s">
        <v>304</v>
      </c>
      <c r="B53" s="115">
        <v>16748</v>
      </c>
      <c r="C53" s="115">
        <v>14853</v>
      </c>
      <c r="D53" s="115">
        <v>1895</v>
      </c>
      <c r="E53" s="115">
        <v>15080</v>
      </c>
      <c r="F53" s="115"/>
      <c r="G53" s="115"/>
      <c r="H53" s="115">
        <v>1668</v>
      </c>
    </row>
    <row r="54" spans="1:8" x14ac:dyDescent="0.25">
      <c r="A54" s="107" t="s">
        <v>305</v>
      </c>
      <c r="B54" s="115">
        <v>148279</v>
      </c>
      <c r="C54" s="115">
        <v>93820</v>
      </c>
      <c r="D54" s="115">
        <v>54459</v>
      </c>
      <c r="E54" s="115">
        <v>98080</v>
      </c>
      <c r="F54" s="115"/>
      <c r="G54" s="115"/>
      <c r="H54" s="115">
        <v>50199</v>
      </c>
    </row>
    <row r="55" spans="1:8" x14ac:dyDescent="0.25">
      <c r="A55" s="107" t="s">
        <v>281</v>
      </c>
      <c r="B55" s="117">
        <f>B54/B53</f>
        <v>8.8535347504179605</v>
      </c>
      <c r="C55" s="117">
        <f>C54/C53</f>
        <v>6.3165690432909178</v>
      </c>
      <c r="D55" s="117">
        <f>D54/D53</f>
        <v>28.738258575197889</v>
      </c>
      <c r="E55" s="117">
        <f>E54/E53</f>
        <v>6.5039787798408488</v>
      </c>
      <c r="F55" s="117"/>
      <c r="G55" s="117"/>
      <c r="H55" s="117">
        <f>H54/H53</f>
        <v>30.095323741007196</v>
      </c>
    </row>
    <row r="56" spans="1:8" x14ac:dyDescent="0.25">
      <c r="A56" s="107" t="s">
        <v>282</v>
      </c>
      <c r="B56" s="118">
        <f>B54/B51</f>
        <v>252.60477001703578</v>
      </c>
      <c r="C56" s="118">
        <f>C54/C51</f>
        <v>236.32241813602016</v>
      </c>
      <c r="D56" s="118">
        <f>D54/D51</f>
        <v>286.62631578947367</v>
      </c>
      <c r="E56" s="118">
        <f>E54/E51</f>
        <v>232.41706161137441</v>
      </c>
      <c r="F56" s="118"/>
      <c r="G56" s="118"/>
      <c r="H56" s="118">
        <f>H54/H51</f>
        <v>304.23636363636365</v>
      </c>
    </row>
    <row r="57" spans="1:8" x14ac:dyDescent="0.25">
      <c r="A57" s="107" t="s">
        <v>283</v>
      </c>
      <c r="B57" s="117">
        <f>(B56*100/365)</f>
        <v>69.206786306037202</v>
      </c>
      <c r="C57" s="117">
        <f>(C56*100/365)</f>
        <v>64.745867982471282</v>
      </c>
      <c r="D57" s="117">
        <f>(D56*100/365)</f>
        <v>78.527757750540729</v>
      </c>
      <c r="E57" s="117">
        <f>(E56*100/365)</f>
        <v>63.675907290787507</v>
      </c>
      <c r="F57" s="117"/>
      <c r="G57" s="117"/>
      <c r="H57" s="117">
        <f>(H56*100/365)</f>
        <v>83.352428393524278</v>
      </c>
    </row>
    <row r="58" spans="1:8" x14ac:dyDescent="0.25">
      <c r="A58" s="106" t="s">
        <v>311</v>
      </c>
      <c r="B58" s="114"/>
    </row>
    <row r="59" spans="1:8" x14ac:dyDescent="0.25">
      <c r="A59" s="107" t="s">
        <v>302</v>
      </c>
      <c r="B59" s="116">
        <v>1375</v>
      </c>
      <c r="C59" s="116">
        <v>405</v>
      </c>
      <c r="D59" s="116">
        <v>970</v>
      </c>
      <c r="E59" s="120">
        <v>887</v>
      </c>
      <c r="H59" s="120">
        <v>488</v>
      </c>
    </row>
    <row r="60" spans="1:8" x14ac:dyDescent="0.25">
      <c r="A60" s="107" t="s">
        <v>303</v>
      </c>
      <c r="B60" s="116">
        <v>1637</v>
      </c>
      <c r="C60" s="116">
        <v>405</v>
      </c>
      <c r="D60" s="116">
        <v>1232</v>
      </c>
      <c r="E60" s="120">
        <v>887</v>
      </c>
      <c r="F60" s="115"/>
      <c r="G60" s="115"/>
      <c r="H60" s="120">
        <v>750</v>
      </c>
    </row>
    <row r="61" spans="1:8" x14ac:dyDescent="0.25">
      <c r="A61" s="107" t="s">
        <v>278</v>
      </c>
      <c r="B61" s="117">
        <f>(B60*1000/158818)</f>
        <v>10.307395887116069</v>
      </c>
      <c r="C61" s="117">
        <f t="shared" ref="C61:H61" si="9">(C60*1000/158818)</f>
        <v>2.5500887808686672</v>
      </c>
      <c r="D61" s="117">
        <f t="shared" si="9"/>
        <v>7.7573071062474028</v>
      </c>
      <c r="E61" s="117">
        <f t="shared" si="9"/>
        <v>5.5850092558777975</v>
      </c>
      <c r="F61" s="117"/>
      <c r="G61" s="117"/>
      <c r="H61" s="117">
        <f t="shared" si="9"/>
        <v>4.7223866312382725</v>
      </c>
    </row>
    <row r="62" spans="1:8" x14ac:dyDescent="0.25">
      <c r="A62" s="107" t="s">
        <v>304</v>
      </c>
      <c r="B62" s="115">
        <v>31804</v>
      </c>
      <c r="C62" s="115">
        <v>17735</v>
      </c>
      <c r="D62" s="115">
        <v>14069</v>
      </c>
      <c r="E62" s="115">
        <v>20238</v>
      </c>
      <c r="F62" s="115"/>
      <c r="G62" s="115"/>
      <c r="H62" s="115">
        <v>11566</v>
      </c>
    </row>
    <row r="63" spans="1:8" x14ac:dyDescent="0.25">
      <c r="A63" s="107" t="s">
        <v>305</v>
      </c>
      <c r="B63" s="115">
        <v>397587</v>
      </c>
      <c r="C63" s="115">
        <v>96393</v>
      </c>
      <c r="D63" s="115">
        <v>301194</v>
      </c>
      <c r="E63" s="115">
        <v>188113</v>
      </c>
      <c r="F63" s="115"/>
      <c r="G63" s="115"/>
      <c r="H63" s="115">
        <v>209474</v>
      </c>
    </row>
    <row r="64" spans="1:8" x14ac:dyDescent="0.25">
      <c r="A64" s="107" t="s">
        <v>281</v>
      </c>
      <c r="B64" s="117">
        <f>B63/B62</f>
        <v>12.501163375676015</v>
      </c>
      <c r="C64" s="117">
        <f>C63/C62</f>
        <v>5.4351846630955736</v>
      </c>
      <c r="D64" s="117">
        <f>D63/D62</f>
        <v>21.408344587390719</v>
      </c>
      <c r="E64" s="117">
        <f>E63/E62</f>
        <v>9.2950390354778136</v>
      </c>
      <c r="F64" s="117"/>
      <c r="G64" s="117"/>
      <c r="H64" s="117">
        <f>H63/H62</f>
        <v>18.111187964724191</v>
      </c>
    </row>
    <row r="65" spans="1:8" x14ac:dyDescent="0.25">
      <c r="A65" s="107" t="s">
        <v>282</v>
      </c>
      <c r="B65" s="118">
        <f>B63/B60</f>
        <v>242.87538179596822</v>
      </c>
      <c r="C65" s="118">
        <f>C63/C60</f>
        <v>238.00740740740741</v>
      </c>
      <c r="D65" s="118">
        <f>D63/D60</f>
        <v>244.47564935064935</v>
      </c>
      <c r="E65" s="118">
        <f>E63/E60</f>
        <v>212.07779030439684</v>
      </c>
      <c r="F65" s="118"/>
      <c r="G65" s="118"/>
      <c r="H65" s="118">
        <f>H63/H60</f>
        <v>279.29866666666669</v>
      </c>
    </row>
    <row r="66" spans="1:8" x14ac:dyDescent="0.25">
      <c r="A66" s="107" t="s">
        <v>283</v>
      </c>
      <c r="B66" s="117">
        <f>(B65*100/365)</f>
        <v>66.541200492046087</v>
      </c>
      <c r="C66" s="117">
        <f>(C65*100/365)</f>
        <v>65.207508878741763</v>
      </c>
      <c r="D66" s="117">
        <f>(D65*100/365)</f>
        <v>66.979629959082018</v>
      </c>
      <c r="E66" s="117">
        <f>(E65*100/365)</f>
        <v>58.103504192985433</v>
      </c>
      <c r="F66" s="117"/>
      <c r="G66" s="117"/>
      <c r="H66" s="117">
        <f>(H65*100/365)</f>
        <v>76.520182648401828</v>
      </c>
    </row>
    <row r="67" spans="1:8" x14ac:dyDescent="0.25">
      <c r="A67" s="106" t="s">
        <v>312</v>
      </c>
      <c r="B67" s="114"/>
    </row>
    <row r="68" spans="1:8" x14ac:dyDescent="0.25">
      <c r="A68" s="107" t="s">
        <v>302</v>
      </c>
      <c r="B68" s="121">
        <v>287</v>
      </c>
      <c r="C68" s="122">
        <v>287</v>
      </c>
      <c r="D68" s="122"/>
      <c r="E68" s="120">
        <v>287</v>
      </c>
    </row>
    <row r="69" spans="1:8" x14ac:dyDescent="0.25">
      <c r="A69" s="107" t="s">
        <v>303</v>
      </c>
      <c r="B69" s="107">
        <v>328</v>
      </c>
      <c r="C69" s="107">
        <v>328</v>
      </c>
      <c r="E69" s="120">
        <v>328</v>
      </c>
    </row>
    <row r="70" spans="1:8" x14ac:dyDescent="0.25">
      <c r="A70" s="107" t="s">
        <v>278</v>
      </c>
      <c r="B70" s="117">
        <f>(B69*1000/99229)</f>
        <v>3.3054852915982225</v>
      </c>
      <c r="C70" s="117">
        <f t="shared" ref="C70:E70" si="10">(C69*1000/99229)</f>
        <v>3.3054852915982225</v>
      </c>
      <c r="D70" s="117"/>
      <c r="E70" s="117">
        <f t="shared" si="10"/>
        <v>3.3054852915982225</v>
      </c>
      <c r="F70" s="117"/>
      <c r="G70" s="117"/>
      <c r="H70" s="117"/>
    </row>
    <row r="71" spans="1:8" x14ac:dyDescent="0.25">
      <c r="A71" s="107" t="s">
        <v>304</v>
      </c>
      <c r="B71" s="115">
        <v>12210</v>
      </c>
      <c r="C71" s="115">
        <v>12210</v>
      </c>
      <c r="D71" s="115"/>
      <c r="E71" s="115">
        <v>12210</v>
      </c>
      <c r="F71" s="115"/>
      <c r="G71" s="115"/>
      <c r="H71" s="115"/>
    </row>
    <row r="72" spans="1:8" x14ac:dyDescent="0.25">
      <c r="A72" s="107" t="s">
        <v>305</v>
      </c>
      <c r="B72" s="115">
        <v>69647</v>
      </c>
      <c r="C72" s="115">
        <v>69647</v>
      </c>
      <c r="D72" s="115"/>
      <c r="E72" s="115">
        <v>69647</v>
      </c>
      <c r="F72" s="115"/>
      <c r="G72" s="115"/>
      <c r="H72" s="115"/>
    </row>
    <row r="73" spans="1:8" x14ac:dyDescent="0.25">
      <c r="A73" s="107" t="s">
        <v>281</v>
      </c>
      <c r="B73" s="117">
        <f>B72/B71</f>
        <v>5.704095004095004</v>
      </c>
      <c r="C73" s="117">
        <f>C72/C71</f>
        <v>5.704095004095004</v>
      </c>
      <c r="D73" s="117"/>
      <c r="E73" s="117">
        <f>E72/E71</f>
        <v>5.704095004095004</v>
      </c>
      <c r="F73" s="117"/>
      <c r="G73" s="117"/>
      <c r="H73" s="117"/>
    </row>
    <row r="74" spans="1:8" x14ac:dyDescent="0.25">
      <c r="A74" s="107" t="s">
        <v>282</v>
      </c>
      <c r="B74" s="118">
        <f>B72/B69</f>
        <v>212.33841463414635</v>
      </c>
      <c r="C74" s="118">
        <f>C72/C69</f>
        <v>212.33841463414635</v>
      </c>
      <c r="D74" s="118"/>
      <c r="E74" s="118">
        <f>E72/E69</f>
        <v>212.33841463414635</v>
      </c>
      <c r="F74" s="118"/>
      <c r="G74" s="118"/>
      <c r="H74" s="118"/>
    </row>
    <row r="75" spans="1:8" x14ac:dyDescent="0.25">
      <c r="A75" s="107" t="s">
        <v>283</v>
      </c>
      <c r="B75" s="117">
        <f>(B74*100/365)</f>
        <v>58.174908118944209</v>
      </c>
      <c r="C75" s="117">
        <f>(C74*100/365)</f>
        <v>58.174908118944209</v>
      </c>
      <c r="D75" s="117"/>
      <c r="E75" s="117">
        <f>(E74*100/365)</f>
        <v>58.174908118944209</v>
      </c>
      <c r="F75" s="117"/>
      <c r="G75" s="117"/>
      <c r="H75" s="117"/>
    </row>
    <row r="76" spans="1:8" x14ac:dyDescent="0.25">
      <c r="A76" s="106" t="s">
        <v>313</v>
      </c>
      <c r="B76" s="114"/>
    </row>
    <row r="77" spans="1:8" x14ac:dyDescent="0.25">
      <c r="A77" s="107" t="s">
        <v>302</v>
      </c>
      <c r="B77" s="120">
        <v>411</v>
      </c>
      <c r="C77" s="120">
        <v>265</v>
      </c>
      <c r="D77" s="120">
        <v>146</v>
      </c>
      <c r="E77" s="120">
        <v>271</v>
      </c>
      <c r="H77" s="120">
        <v>140</v>
      </c>
    </row>
    <row r="78" spans="1:8" x14ac:dyDescent="0.25">
      <c r="A78" s="107" t="s">
        <v>303</v>
      </c>
      <c r="B78" s="120">
        <v>740</v>
      </c>
      <c r="C78" s="120">
        <v>432</v>
      </c>
      <c r="D78" s="120">
        <v>308</v>
      </c>
      <c r="E78" s="120">
        <v>438</v>
      </c>
      <c r="H78" s="120">
        <v>302</v>
      </c>
    </row>
    <row r="79" spans="1:8" x14ac:dyDescent="0.25">
      <c r="A79" s="107" t="s">
        <v>278</v>
      </c>
      <c r="B79" s="117">
        <f>(B78*1000/98596)</f>
        <v>7.5053754716215666</v>
      </c>
      <c r="C79" s="117">
        <f t="shared" ref="C79:H79" si="11">(C78*1000/98596)</f>
        <v>4.3815164915412392</v>
      </c>
      <c r="D79" s="117">
        <f t="shared" si="11"/>
        <v>3.1238589800803278</v>
      </c>
      <c r="E79" s="117">
        <f t="shared" si="11"/>
        <v>4.4423708872570895</v>
      </c>
      <c r="F79" s="117"/>
      <c r="G79" s="117"/>
      <c r="H79" s="117">
        <f t="shared" si="11"/>
        <v>3.0630045843644771</v>
      </c>
    </row>
    <row r="80" spans="1:8" x14ac:dyDescent="0.25">
      <c r="A80" s="107" t="s">
        <v>304</v>
      </c>
      <c r="B80" s="115">
        <v>15325</v>
      </c>
      <c r="C80" s="115">
        <v>11959</v>
      </c>
      <c r="D80" s="115">
        <v>3366</v>
      </c>
      <c r="E80" s="115">
        <v>11966</v>
      </c>
      <c r="F80" s="115"/>
      <c r="G80" s="115"/>
      <c r="H80" s="115">
        <v>3359</v>
      </c>
    </row>
    <row r="81" spans="1:8" x14ac:dyDescent="0.25">
      <c r="A81" s="107" t="s">
        <v>305</v>
      </c>
      <c r="B81" s="115">
        <v>110664</v>
      </c>
      <c r="C81" s="115">
        <v>55850</v>
      </c>
      <c r="D81" s="115">
        <v>54814</v>
      </c>
      <c r="E81" s="115">
        <v>55981</v>
      </c>
      <c r="F81" s="115"/>
      <c r="G81" s="115"/>
      <c r="H81" s="115">
        <v>54683</v>
      </c>
    </row>
    <row r="82" spans="1:8" x14ac:dyDescent="0.25">
      <c r="A82" s="107" t="s">
        <v>281</v>
      </c>
      <c r="B82" s="117">
        <f>B81/B80</f>
        <v>7.221141924959217</v>
      </c>
      <c r="C82" s="117">
        <f>C81/C80</f>
        <v>4.6701229199765866</v>
      </c>
      <c r="D82" s="117">
        <f>D81/D80</f>
        <v>16.284610814022578</v>
      </c>
      <c r="E82" s="117">
        <f>E81/E80</f>
        <v>4.6783386261073039</v>
      </c>
      <c r="F82" s="117"/>
      <c r="G82" s="117"/>
      <c r="H82" s="117">
        <f>H81/H80</f>
        <v>16.279547484370347</v>
      </c>
    </row>
    <row r="83" spans="1:8" x14ac:dyDescent="0.25">
      <c r="A83" s="107" t="s">
        <v>282</v>
      </c>
      <c r="B83" s="118">
        <f>B81/B78</f>
        <v>149.54594594594596</v>
      </c>
      <c r="C83" s="118">
        <f>C81/C78</f>
        <v>129.28240740740742</v>
      </c>
      <c r="D83" s="118">
        <f>D81/D78</f>
        <v>177.96753246753246</v>
      </c>
      <c r="E83" s="118">
        <f>E81/E78</f>
        <v>127.81050228310502</v>
      </c>
      <c r="F83" s="118"/>
      <c r="G83" s="118"/>
      <c r="H83" s="118">
        <f>H81/H78</f>
        <v>181.06953642384107</v>
      </c>
    </row>
    <row r="84" spans="1:8" x14ac:dyDescent="0.25">
      <c r="A84" s="107" t="s">
        <v>283</v>
      </c>
      <c r="B84" s="117">
        <f>(B83*100/365)</f>
        <v>40.971492039985193</v>
      </c>
      <c r="C84" s="117">
        <f>(C83*100/365)</f>
        <v>35.419837645865051</v>
      </c>
      <c r="D84" s="117">
        <f>(D83*100/365)</f>
        <v>48.758228073296571</v>
      </c>
      <c r="E84" s="117">
        <f>(E83*100/365)</f>
        <v>35.016575967973978</v>
      </c>
      <c r="F84" s="117"/>
      <c r="G84" s="117"/>
      <c r="H84" s="117">
        <f>(H83*100/365)</f>
        <v>49.608092170915356</v>
      </c>
    </row>
    <row r="85" spans="1:8" x14ac:dyDescent="0.25">
      <c r="A85" s="106" t="s">
        <v>314</v>
      </c>
      <c r="B85" s="114"/>
    </row>
    <row r="86" spans="1:8" x14ac:dyDescent="0.25">
      <c r="A86" s="107" t="s">
        <v>302</v>
      </c>
      <c r="B86" s="116">
        <v>1989</v>
      </c>
      <c r="C86" s="116">
        <v>1202</v>
      </c>
      <c r="D86" s="116">
        <v>787</v>
      </c>
      <c r="F86" s="107">
        <v>14</v>
      </c>
      <c r="G86" s="115">
        <v>1161</v>
      </c>
      <c r="H86" s="116">
        <v>814</v>
      </c>
    </row>
    <row r="87" spans="1:8" x14ac:dyDescent="0.25">
      <c r="A87" s="107" t="s">
        <v>303</v>
      </c>
      <c r="B87" s="116">
        <v>2480</v>
      </c>
      <c r="C87" s="116">
        <v>1230</v>
      </c>
      <c r="D87" s="116">
        <v>1250</v>
      </c>
      <c r="E87" s="115"/>
      <c r="F87" s="115">
        <v>14</v>
      </c>
      <c r="G87" s="115">
        <v>1170</v>
      </c>
      <c r="H87" s="116">
        <v>1296</v>
      </c>
    </row>
    <row r="88" spans="1:8" x14ac:dyDescent="0.25">
      <c r="A88" s="107" t="s">
        <v>278</v>
      </c>
      <c r="B88" s="117">
        <f>(B87*1000/265223)</f>
        <v>9.3506219294706714</v>
      </c>
      <c r="C88" s="117">
        <f t="shared" ref="C88:H88" si="12">(C87*1000/265223)</f>
        <v>4.6376068440519864</v>
      </c>
      <c r="D88" s="117">
        <f t="shared" si="12"/>
        <v>4.713015085418685</v>
      </c>
      <c r="E88" s="117"/>
      <c r="F88" s="117">
        <f t="shared" si="12"/>
        <v>5.2785768956689273E-2</v>
      </c>
      <c r="G88" s="117">
        <f t="shared" si="12"/>
        <v>4.4113821199518899</v>
      </c>
      <c r="H88" s="117">
        <f t="shared" si="12"/>
        <v>4.8864540405620929</v>
      </c>
    </row>
    <row r="89" spans="1:8" x14ac:dyDescent="0.25">
      <c r="A89" s="107" t="s">
        <v>304</v>
      </c>
      <c r="B89" s="115">
        <v>51442</v>
      </c>
      <c r="C89" s="115">
        <v>45547</v>
      </c>
      <c r="D89" s="115">
        <v>5895</v>
      </c>
      <c r="E89" s="115"/>
      <c r="F89" s="115">
        <v>176</v>
      </c>
      <c r="G89" s="115">
        <v>43314</v>
      </c>
      <c r="H89" s="115">
        <v>7952</v>
      </c>
    </row>
    <row r="90" spans="1:8" x14ac:dyDescent="0.25">
      <c r="A90" s="107" t="s">
        <v>305</v>
      </c>
      <c r="B90" s="115">
        <v>456411</v>
      </c>
      <c r="C90" s="115">
        <v>237129</v>
      </c>
      <c r="D90" s="115">
        <v>219282</v>
      </c>
      <c r="E90" s="115"/>
      <c r="F90" s="115">
        <v>1515</v>
      </c>
      <c r="G90" s="115">
        <v>230035</v>
      </c>
      <c r="H90" s="115">
        <v>224861</v>
      </c>
    </row>
    <row r="91" spans="1:8" x14ac:dyDescent="0.25">
      <c r="A91" s="107" t="s">
        <v>281</v>
      </c>
      <c r="B91" s="117">
        <f>B90/B89</f>
        <v>8.8723416663426775</v>
      </c>
      <c r="C91" s="117">
        <f>C90/C89</f>
        <v>5.2062484905701805</v>
      </c>
      <c r="D91" s="117">
        <f>D90/D89</f>
        <v>37.197964376590328</v>
      </c>
      <c r="E91" s="117"/>
      <c r="F91" s="117">
        <f>F90/F89</f>
        <v>8.607954545454545</v>
      </c>
      <c r="G91" s="117">
        <f>G90/G89</f>
        <v>5.3108694648381585</v>
      </c>
      <c r="H91" s="117">
        <f>H90/H89</f>
        <v>28.277288732394368</v>
      </c>
    </row>
    <row r="92" spans="1:8" x14ac:dyDescent="0.25">
      <c r="A92" s="107" t="s">
        <v>282</v>
      </c>
      <c r="B92" s="118">
        <f>B90/B87</f>
        <v>184.03669354838709</v>
      </c>
      <c r="C92" s="118">
        <f>C90/C87</f>
        <v>192.78780487804877</v>
      </c>
      <c r="D92" s="118">
        <f>D90/D87</f>
        <v>175.4256</v>
      </c>
      <c r="E92" s="118"/>
      <c r="F92" s="118">
        <f>F90/F87</f>
        <v>108.21428571428571</v>
      </c>
      <c r="G92" s="118">
        <f>G90/G87</f>
        <v>196.61111111111111</v>
      </c>
      <c r="H92" s="118">
        <f>H90/H87</f>
        <v>173.50385802469137</v>
      </c>
    </row>
    <row r="93" spans="1:8" x14ac:dyDescent="0.25">
      <c r="A93" s="107" t="s">
        <v>283</v>
      </c>
      <c r="B93" s="117">
        <f>(B92*100/365)</f>
        <v>50.421011931064953</v>
      </c>
      <c r="C93" s="117">
        <f>(C92*100/365)</f>
        <v>52.818576678917474</v>
      </c>
      <c r="D93" s="117">
        <f>(D92*100/365)</f>
        <v>48.061808219178083</v>
      </c>
      <c r="E93" s="117"/>
      <c r="F93" s="117">
        <f>(F92*100/365)</f>
        <v>29.647749510763209</v>
      </c>
      <c r="G93" s="117">
        <f>(G92*100/365)</f>
        <v>53.866057838660581</v>
      </c>
      <c r="H93" s="117">
        <f>(H92*100/365)</f>
        <v>47.535303568408594</v>
      </c>
    </row>
    <row r="94" spans="1:8" x14ac:dyDescent="0.25">
      <c r="A94" s="106" t="s">
        <v>315</v>
      </c>
      <c r="B94" s="114"/>
    </row>
    <row r="95" spans="1:8" x14ac:dyDescent="0.25">
      <c r="A95" s="107" t="s">
        <v>302</v>
      </c>
      <c r="B95" s="121">
        <v>96</v>
      </c>
      <c r="C95" s="122">
        <v>94</v>
      </c>
      <c r="D95" s="122">
        <v>2</v>
      </c>
      <c r="E95" s="107">
        <v>76</v>
      </c>
      <c r="F95" s="107">
        <v>20</v>
      </c>
    </row>
    <row r="96" spans="1:8" x14ac:dyDescent="0.25">
      <c r="A96" s="107" t="s">
        <v>303</v>
      </c>
      <c r="B96" s="107">
        <v>96</v>
      </c>
      <c r="C96" s="107">
        <v>94</v>
      </c>
      <c r="D96" s="107">
        <v>2</v>
      </c>
      <c r="E96" s="107">
        <v>76</v>
      </c>
      <c r="F96" s="107">
        <v>20</v>
      </c>
    </row>
    <row r="97" spans="1:8" x14ac:dyDescent="0.25">
      <c r="A97" s="107" t="s">
        <v>278</v>
      </c>
      <c r="B97" s="117">
        <f>(B96*1000/43058)</f>
        <v>2.229550838404013</v>
      </c>
      <c r="C97" s="117">
        <f t="shared" ref="C97:F97" si="13">(C96*1000/43058)</f>
        <v>2.1831018626039298</v>
      </c>
      <c r="D97" s="117">
        <f t="shared" si="13"/>
        <v>4.6448975800083607E-2</v>
      </c>
      <c r="E97" s="117">
        <f t="shared" si="13"/>
        <v>1.7650610804031772</v>
      </c>
      <c r="F97" s="117">
        <f t="shared" si="13"/>
        <v>0.46448975800083608</v>
      </c>
      <c r="G97" s="117"/>
      <c r="H97" s="117"/>
    </row>
    <row r="98" spans="1:8" x14ac:dyDescent="0.25">
      <c r="A98" s="107" t="s">
        <v>304</v>
      </c>
      <c r="B98" s="115">
        <v>3766</v>
      </c>
      <c r="C98" s="115">
        <v>3735</v>
      </c>
      <c r="D98" s="115">
        <v>31</v>
      </c>
      <c r="E98" s="115">
        <v>3353</v>
      </c>
      <c r="F98" s="115">
        <v>413</v>
      </c>
      <c r="G98" s="115"/>
      <c r="H98" s="115"/>
    </row>
    <row r="99" spans="1:8" x14ac:dyDescent="0.25">
      <c r="A99" s="107" t="s">
        <v>305</v>
      </c>
      <c r="B99" s="115">
        <v>21910</v>
      </c>
      <c r="C99" s="115">
        <v>21447</v>
      </c>
      <c r="D99" s="115">
        <v>463</v>
      </c>
      <c r="E99" s="115">
        <v>16818</v>
      </c>
      <c r="F99" s="115">
        <v>5092</v>
      </c>
      <c r="G99" s="115"/>
      <c r="H99" s="115"/>
    </row>
    <row r="100" spans="1:8" x14ac:dyDescent="0.25">
      <c r="A100" s="107" t="s">
        <v>281</v>
      </c>
      <c r="B100" s="117">
        <f>B99/B98</f>
        <v>5.8178438661710041</v>
      </c>
      <c r="C100" s="117">
        <f>C99/C98</f>
        <v>5.742168674698795</v>
      </c>
      <c r="D100" s="117">
        <f>D99/D98</f>
        <v>14.935483870967742</v>
      </c>
      <c r="E100" s="117">
        <f>E99/E98</f>
        <v>5.0158067402326276</v>
      </c>
      <c r="F100" s="117">
        <f>F99/F98</f>
        <v>12.329297820823244</v>
      </c>
      <c r="G100" s="117"/>
      <c r="H100" s="117"/>
    </row>
    <row r="101" spans="1:8" x14ac:dyDescent="0.25">
      <c r="A101" s="107" t="s">
        <v>282</v>
      </c>
      <c r="B101" s="118">
        <f>B99/B96</f>
        <v>228.22916666666666</v>
      </c>
      <c r="C101" s="118">
        <f>C99/C96</f>
        <v>228.15957446808511</v>
      </c>
      <c r="D101" s="118">
        <f>D99/D96</f>
        <v>231.5</v>
      </c>
      <c r="E101" s="118">
        <f>E99/E96</f>
        <v>221.28947368421052</v>
      </c>
      <c r="F101" s="118">
        <f>F99/F96</f>
        <v>254.6</v>
      </c>
      <c r="G101" s="118"/>
      <c r="H101" s="118"/>
    </row>
    <row r="102" spans="1:8" x14ac:dyDescent="0.25">
      <c r="A102" s="107" t="s">
        <v>283</v>
      </c>
      <c r="B102" s="117">
        <f>(B101*100/365)</f>
        <v>62.528538812785385</v>
      </c>
      <c r="C102" s="117">
        <f>(C101*100/365)</f>
        <v>62.509472457009622</v>
      </c>
      <c r="D102" s="117">
        <f>(D101*100/365)</f>
        <v>63.424657534246577</v>
      </c>
      <c r="E102" s="117">
        <f>(E101*100/365)</f>
        <v>60.62725306416727</v>
      </c>
      <c r="F102" s="117">
        <f>(F101*100/365)</f>
        <v>69.753424657534254</v>
      </c>
      <c r="G102" s="117"/>
      <c r="H102" s="117"/>
    </row>
    <row r="103" spans="1:8" x14ac:dyDescent="0.25">
      <c r="A103" s="106" t="s">
        <v>316</v>
      </c>
      <c r="B103" s="114"/>
    </row>
    <row r="104" spans="1:8" x14ac:dyDescent="0.25">
      <c r="A104" s="107" t="s">
        <v>302</v>
      </c>
      <c r="B104" s="121">
        <v>207</v>
      </c>
      <c r="C104" s="122">
        <v>202</v>
      </c>
      <c r="D104" s="122">
        <v>5</v>
      </c>
      <c r="E104" s="107">
        <v>207</v>
      </c>
    </row>
    <row r="105" spans="1:8" x14ac:dyDescent="0.25">
      <c r="A105" s="107" t="s">
        <v>303</v>
      </c>
      <c r="B105" s="107">
        <v>207</v>
      </c>
      <c r="C105" s="107">
        <v>202</v>
      </c>
      <c r="D105" s="107">
        <v>5</v>
      </c>
      <c r="E105" s="107">
        <v>207</v>
      </c>
    </row>
    <row r="106" spans="1:8" x14ac:dyDescent="0.25">
      <c r="A106" s="107" t="s">
        <v>278</v>
      </c>
      <c r="B106" s="117">
        <f>(B105*1000/67554)</f>
        <v>3.0642152944311216</v>
      </c>
      <c r="C106" s="117">
        <f t="shared" ref="C106:E106" si="14">(C105*1000/67554)</f>
        <v>2.990200432246795</v>
      </c>
      <c r="D106" s="117">
        <f t="shared" si="14"/>
        <v>7.401486218432661E-2</v>
      </c>
      <c r="E106" s="117">
        <f t="shared" si="14"/>
        <v>3.0642152944311216</v>
      </c>
      <c r="F106" s="117"/>
      <c r="G106" s="117"/>
      <c r="H106" s="117"/>
    </row>
    <row r="107" spans="1:8" x14ac:dyDescent="0.25">
      <c r="A107" s="107" t="s">
        <v>304</v>
      </c>
      <c r="B107" s="115">
        <v>8241</v>
      </c>
      <c r="C107" s="115">
        <v>8225</v>
      </c>
      <c r="D107" s="115">
        <v>16</v>
      </c>
      <c r="E107" s="115">
        <v>8241</v>
      </c>
      <c r="F107" s="115"/>
      <c r="G107" s="115"/>
      <c r="H107" s="115"/>
    </row>
    <row r="108" spans="1:8" x14ac:dyDescent="0.25">
      <c r="A108" s="107" t="s">
        <v>305</v>
      </c>
      <c r="B108" s="115">
        <v>48631</v>
      </c>
      <c r="C108" s="115">
        <v>48320</v>
      </c>
      <c r="D108" s="115">
        <v>311</v>
      </c>
      <c r="E108" s="115">
        <v>48631</v>
      </c>
      <c r="F108" s="115"/>
      <c r="G108" s="115"/>
      <c r="H108" s="115"/>
    </row>
    <row r="109" spans="1:8" x14ac:dyDescent="0.25">
      <c r="A109" s="107" t="s">
        <v>281</v>
      </c>
      <c r="B109" s="117">
        <f>B108/B107</f>
        <v>5.9011042349229461</v>
      </c>
      <c r="C109" s="117">
        <f>C108/C107</f>
        <v>5.8747720364741642</v>
      </c>
      <c r="D109" s="117">
        <f>D108/D107</f>
        <v>19.4375</v>
      </c>
      <c r="E109" s="117">
        <f>E108/E107</f>
        <v>5.9011042349229461</v>
      </c>
      <c r="F109" s="117"/>
      <c r="G109" s="117"/>
      <c r="H109" s="117"/>
    </row>
    <row r="110" spans="1:8" x14ac:dyDescent="0.25">
      <c r="A110" s="107" t="s">
        <v>282</v>
      </c>
      <c r="B110" s="118">
        <f>B108/B105</f>
        <v>234.93236714975845</v>
      </c>
      <c r="C110" s="118">
        <f>C108/C105</f>
        <v>239.20792079207922</v>
      </c>
      <c r="D110" s="118">
        <f>D108/D105</f>
        <v>62.2</v>
      </c>
      <c r="E110" s="118">
        <f>E108/E105</f>
        <v>234.93236714975845</v>
      </c>
      <c r="F110" s="118"/>
      <c r="G110" s="118"/>
      <c r="H110" s="118"/>
    </row>
    <row r="111" spans="1:8" x14ac:dyDescent="0.25">
      <c r="A111" s="107" t="s">
        <v>283</v>
      </c>
      <c r="B111" s="117">
        <f>(B110*100/365)</f>
        <v>64.365032095824233</v>
      </c>
      <c r="C111" s="117">
        <f>(C110*100/365)</f>
        <v>65.536416655364178</v>
      </c>
      <c r="D111" s="117">
        <f>(D110*100/365)</f>
        <v>17.041095890410958</v>
      </c>
      <c r="E111" s="117">
        <f>(E110*100/365)</f>
        <v>64.365032095824233</v>
      </c>
      <c r="F111" s="117"/>
      <c r="G111" s="117"/>
      <c r="H111" s="117"/>
    </row>
    <row r="112" spans="1:8" x14ac:dyDescent="0.25">
      <c r="A112" s="106" t="s">
        <v>317</v>
      </c>
      <c r="B112" s="114"/>
    </row>
    <row r="113" spans="1:8" x14ac:dyDescent="0.25">
      <c r="A113" s="107" t="s">
        <v>302</v>
      </c>
      <c r="B113" s="121">
        <v>456</v>
      </c>
      <c r="C113" s="122">
        <v>289</v>
      </c>
      <c r="D113" s="122">
        <v>167</v>
      </c>
      <c r="E113" s="120">
        <v>306</v>
      </c>
      <c r="H113" s="120">
        <v>150</v>
      </c>
    </row>
    <row r="114" spans="1:8" x14ac:dyDescent="0.25">
      <c r="A114" s="107" t="s">
        <v>303</v>
      </c>
      <c r="B114" s="107">
        <v>586</v>
      </c>
      <c r="C114" s="107">
        <v>309</v>
      </c>
      <c r="D114" s="107">
        <v>277</v>
      </c>
      <c r="E114" s="120">
        <v>326</v>
      </c>
      <c r="H114" s="120">
        <v>260</v>
      </c>
    </row>
    <row r="115" spans="1:8" x14ac:dyDescent="0.25">
      <c r="A115" s="107" t="s">
        <v>278</v>
      </c>
      <c r="B115" s="117">
        <f>(B114*1000/60976)</f>
        <v>9.6103384938336394</v>
      </c>
      <c r="C115" s="117">
        <f t="shared" ref="C115:H115" si="15">(C114*1000/60976)</f>
        <v>5.0675675675675675</v>
      </c>
      <c r="D115" s="117">
        <f t="shared" si="15"/>
        <v>4.5427709262660718</v>
      </c>
      <c r="E115" s="117">
        <f t="shared" si="15"/>
        <v>5.346365783258987</v>
      </c>
      <c r="F115" s="117"/>
      <c r="G115" s="117"/>
      <c r="H115" s="117">
        <f t="shared" si="15"/>
        <v>4.2639727105746523</v>
      </c>
    </row>
    <row r="116" spans="1:8" x14ac:dyDescent="0.25">
      <c r="A116" s="107" t="s">
        <v>304</v>
      </c>
      <c r="B116" s="115">
        <v>17696</v>
      </c>
      <c r="C116" s="115">
        <v>13015</v>
      </c>
      <c r="D116" s="115">
        <v>4681</v>
      </c>
      <c r="E116" s="115">
        <v>13017</v>
      </c>
      <c r="F116" s="115"/>
      <c r="G116" s="115"/>
      <c r="H116" s="115">
        <v>4679</v>
      </c>
    </row>
    <row r="117" spans="1:8" x14ac:dyDescent="0.25">
      <c r="A117" s="107" t="s">
        <v>305</v>
      </c>
      <c r="B117" s="115">
        <v>151414</v>
      </c>
      <c r="C117" s="115">
        <v>74241</v>
      </c>
      <c r="D117" s="115">
        <v>77173</v>
      </c>
      <c r="E117" s="115">
        <v>74312</v>
      </c>
      <c r="F117" s="115"/>
      <c r="G117" s="115"/>
      <c r="H117" s="115">
        <v>77102</v>
      </c>
    </row>
    <row r="118" spans="1:8" x14ac:dyDescent="0.25">
      <c r="A118" s="107" t="s">
        <v>281</v>
      </c>
      <c r="B118" s="117">
        <f>B117/B116</f>
        <v>8.5563969258589516</v>
      </c>
      <c r="C118" s="117">
        <f>C117/C116</f>
        <v>5.7042643104110642</v>
      </c>
      <c r="D118" s="117">
        <f>D117/D116</f>
        <v>16.48643452253792</v>
      </c>
      <c r="E118" s="117">
        <f>E117/E116</f>
        <v>5.7088422831681651</v>
      </c>
      <c r="F118" s="117"/>
      <c r="G118" s="117"/>
      <c r="H118" s="117">
        <f>H117/H116</f>
        <v>16.478307330626201</v>
      </c>
    </row>
    <row r="119" spans="1:8" x14ac:dyDescent="0.25">
      <c r="A119" s="107" t="s">
        <v>282</v>
      </c>
      <c r="B119" s="118">
        <f>B117/B114</f>
        <v>258.38566552901023</v>
      </c>
      <c r="C119" s="118">
        <f>C117/C114</f>
        <v>240.26213592233009</v>
      </c>
      <c r="D119" s="118">
        <f>D117/D114</f>
        <v>278.60288808664262</v>
      </c>
      <c r="E119" s="118">
        <f>E117/E114</f>
        <v>227.95092024539878</v>
      </c>
      <c r="F119" s="118"/>
      <c r="G119" s="118"/>
      <c r="H119" s="118">
        <f>H117/H114</f>
        <v>296.54615384615386</v>
      </c>
    </row>
    <row r="120" spans="1:8" x14ac:dyDescent="0.25">
      <c r="A120" s="107" t="s">
        <v>283</v>
      </c>
      <c r="B120" s="117">
        <f>(B119*100/365)</f>
        <v>70.790593295619232</v>
      </c>
      <c r="C120" s="117">
        <f>(C119*100/365)</f>
        <v>65.825242718446603</v>
      </c>
      <c r="D120" s="117">
        <f>(D119*100/365)</f>
        <v>76.329558379902096</v>
      </c>
      <c r="E120" s="117">
        <f>(E119*100/365)</f>
        <v>62.452306916547613</v>
      </c>
      <c r="F120" s="117"/>
      <c r="G120" s="117"/>
      <c r="H120" s="117">
        <f>(H119*100/365)</f>
        <v>81.245521601685994</v>
      </c>
    </row>
    <row r="121" spans="1:8" x14ac:dyDescent="0.25">
      <c r="A121" s="106" t="s">
        <v>318</v>
      </c>
      <c r="B121" s="114"/>
    </row>
    <row r="122" spans="1:8" x14ac:dyDescent="0.25">
      <c r="A122" s="107" t="s">
        <v>302</v>
      </c>
      <c r="B122" s="120">
        <v>658</v>
      </c>
      <c r="C122" s="120">
        <v>483</v>
      </c>
      <c r="D122" s="120">
        <v>175</v>
      </c>
      <c r="E122" s="107">
        <v>518</v>
      </c>
      <c r="H122" s="107">
        <v>140</v>
      </c>
    </row>
    <row r="123" spans="1:8" x14ac:dyDescent="0.25">
      <c r="A123" s="107" t="s">
        <v>303</v>
      </c>
      <c r="B123" s="120">
        <v>658</v>
      </c>
      <c r="C123" s="120">
        <v>483</v>
      </c>
      <c r="D123" s="120">
        <v>175</v>
      </c>
      <c r="E123" s="107">
        <v>518</v>
      </c>
      <c r="H123" s="107">
        <v>140</v>
      </c>
    </row>
    <row r="124" spans="1:8" x14ac:dyDescent="0.25">
      <c r="A124" s="107" t="s">
        <v>278</v>
      </c>
      <c r="B124" s="117">
        <f>(B123*1000/126444)</f>
        <v>5.2038847236721395</v>
      </c>
      <c r="C124" s="117">
        <f t="shared" ref="C124:H124" si="16">(C123*1000/126444)</f>
        <v>3.8198728290784851</v>
      </c>
      <c r="D124" s="117">
        <f t="shared" si="16"/>
        <v>1.3840118945936541</v>
      </c>
      <c r="E124" s="117">
        <f t="shared" si="16"/>
        <v>4.0966752079972162</v>
      </c>
      <c r="F124" s="117"/>
      <c r="G124" s="117"/>
      <c r="H124" s="117">
        <f t="shared" si="16"/>
        <v>1.1072095156749233</v>
      </c>
    </row>
    <row r="125" spans="1:8" x14ac:dyDescent="0.25">
      <c r="A125" s="107" t="s">
        <v>304</v>
      </c>
      <c r="B125" s="115">
        <v>22448</v>
      </c>
      <c r="C125" s="115">
        <v>20918</v>
      </c>
      <c r="D125" s="115">
        <v>1530</v>
      </c>
      <c r="E125" s="115">
        <v>21142</v>
      </c>
      <c r="F125" s="115"/>
      <c r="G125" s="115"/>
      <c r="H125" s="115">
        <v>1306</v>
      </c>
    </row>
    <row r="126" spans="1:8" x14ac:dyDescent="0.25">
      <c r="A126" s="107" t="s">
        <v>305</v>
      </c>
      <c r="B126" s="115">
        <v>152447</v>
      </c>
      <c r="C126" s="115">
        <v>122486</v>
      </c>
      <c r="D126" s="115">
        <v>29961</v>
      </c>
      <c r="E126" s="115">
        <v>129017</v>
      </c>
      <c r="F126" s="115"/>
      <c r="G126" s="115"/>
      <c r="H126" s="115">
        <v>23430</v>
      </c>
    </row>
    <row r="127" spans="1:8" x14ac:dyDescent="0.25">
      <c r="A127" s="107" t="s">
        <v>281</v>
      </c>
      <c r="B127" s="117">
        <f>B126/B125</f>
        <v>6.7911172487526725</v>
      </c>
      <c r="C127" s="117">
        <f>C126/C125</f>
        <v>5.8555311215221337</v>
      </c>
      <c r="D127" s="117">
        <f>D126/D125</f>
        <v>19.58235294117647</v>
      </c>
      <c r="E127" s="117">
        <f>E126/E125</f>
        <v>6.1024028001135182</v>
      </c>
      <c r="F127" s="117"/>
      <c r="G127" s="117"/>
      <c r="H127" s="117">
        <f>H126/H125</f>
        <v>17.940275650842267</v>
      </c>
    </row>
    <row r="128" spans="1:8" x14ac:dyDescent="0.25">
      <c r="A128" s="107" t="s">
        <v>282</v>
      </c>
      <c r="B128" s="118">
        <f>B126/B123</f>
        <v>231.68237082066869</v>
      </c>
      <c r="C128" s="118">
        <f>C126/C123</f>
        <v>253.59420289855072</v>
      </c>
      <c r="D128" s="118">
        <f>D126/D123</f>
        <v>171.20571428571429</v>
      </c>
      <c r="E128" s="118">
        <f>E126/E123</f>
        <v>249.06756756756758</v>
      </c>
      <c r="F128" s="118"/>
      <c r="G128" s="118"/>
      <c r="H128" s="118">
        <f>H126/H123</f>
        <v>167.35714285714286</v>
      </c>
    </row>
    <row r="129" spans="1:8" x14ac:dyDescent="0.25">
      <c r="A129" s="107" t="s">
        <v>283</v>
      </c>
      <c r="B129" s="117">
        <f>(B128*100/365)</f>
        <v>63.474622142648954</v>
      </c>
      <c r="C129" s="117">
        <f>(C128*100/365)</f>
        <v>69.477863807822118</v>
      </c>
      <c r="D129" s="117">
        <f>(D128*100/365)</f>
        <v>46.905675146771031</v>
      </c>
      <c r="E129" s="117">
        <f>(E128*100/365)</f>
        <v>68.237689744539054</v>
      </c>
      <c r="F129" s="117"/>
      <c r="G129" s="117"/>
      <c r="H129" s="117">
        <f>(H128*100/365)</f>
        <v>45.851272015655582</v>
      </c>
    </row>
    <row r="130" spans="1:8" x14ac:dyDescent="0.25">
      <c r="A130" s="106" t="s">
        <v>319</v>
      </c>
      <c r="B130" s="114"/>
    </row>
    <row r="131" spans="1:8" x14ac:dyDescent="0.25">
      <c r="A131" s="107" t="s">
        <v>302</v>
      </c>
      <c r="B131" s="116">
        <v>1026</v>
      </c>
      <c r="C131" s="116">
        <v>496</v>
      </c>
      <c r="D131" s="116">
        <v>530</v>
      </c>
      <c r="E131" s="107">
        <v>446</v>
      </c>
      <c r="H131" s="107">
        <v>580</v>
      </c>
    </row>
    <row r="132" spans="1:8" x14ac:dyDescent="0.25">
      <c r="A132" s="107" t="s">
        <v>303</v>
      </c>
      <c r="B132" s="116">
        <v>1026</v>
      </c>
      <c r="C132" s="116">
        <v>496</v>
      </c>
      <c r="D132" s="116">
        <v>530</v>
      </c>
      <c r="E132" s="115">
        <v>446</v>
      </c>
      <c r="F132" s="115"/>
      <c r="G132" s="115"/>
      <c r="H132" s="115">
        <v>580</v>
      </c>
    </row>
    <row r="133" spans="1:8" x14ac:dyDescent="0.25">
      <c r="A133" s="107" t="s">
        <v>278</v>
      </c>
      <c r="B133" s="117">
        <f>(B132*1000/164323)</f>
        <v>6.243800320101264</v>
      </c>
      <c r="C133" s="117">
        <f t="shared" ref="C133:H133" si="17">(C132*1000/164323)</f>
        <v>3.0184453789183499</v>
      </c>
      <c r="D133" s="117">
        <f t="shared" si="17"/>
        <v>3.2253549411829141</v>
      </c>
      <c r="E133" s="117">
        <f t="shared" si="17"/>
        <v>2.7141666108822258</v>
      </c>
      <c r="F133" s="117"/>
      <c r="G133" s="117"/>
      <c r="H133" s="117">
        <f t="shared" si="17"/>
        <v>3.5296337092190382</v>
      </c>
    </row>
    <row r="134" spans="1:8" x14ac:dyDescent="0.25">
      <c r="A134" s="107" t="s">
        <v>304</v>
      </c>
      <c r="B134" s="115">
        <v>23997</v>
      </c>
      <c r="C134" s="115">
        <v>22903</v>
      </c>
      <c r="D134" s="115">
        <v>1094</v>
      </c>
      <c r="E134" s="115">
        <v>20890</v>
      </c>
      <c r="F134" s="115"/>
      <c r="G134" s="115"/>
      <c r="H134" s="115">
        <v>3107</v>
      </c>
    </row>
    <row r="135" spans="1:8" x14ac:dyDescent="0.25">
      <c r="A135" s="107" t="s">
        <v>305</v>
      </c>
      <c r="B135" s="115">
        <v>229571</v>
      </c>
      <c r="C135" s="115">
        <v>122656</v>
      </c>
      <c r="D135" s="115">
        <v>106915</v>
      </c>
      <c r="E135" s="115">
        <v>110455</v>
      </c>
      <c r="F135" s="115"/>
      <c r="G135" s="115"/>
      <c r="H135" s="115">
        <v>119116</v>
      </c>
    </row>
    <row r="136" spans="1:8" x14ac:dyDescent="0.25">
      <c r="A136" s="107" t="s">
        <v>281</v>
      </c>
      <c r="B136" s="117">
        <f>B135/B134</f>
        <v>9.5666541651039712</v>
      </c>
      <c r="C136" s="117">
        <f>C135/C134</f>
        <v>5.3554556171680563</v>
      </c>
      <c r="D136" s="117">
        <f>D135/D134</f>
        <v>97.728519195612435</v>
      </c>
      <c r="E136" s="117">
        <f>E135/E134</f>
        <v>5.2874581139301098</v>
      </c>
      <c r="F136" s="117"/>
      <c r="G136" s="117"/>
      <c r="H136" s="117">
        <f>H135/H134</f>
        <v>38.337946572256193</v>
      </c>
    </row>
    <row r="137" spans="1:8" x14ac:dyDescent="0.25">
      <c r="A137" s="107" t="s">
        <v>282</v>
      </c>
      <c r="B137" s="118">
        <f>B135/B132</f>
        <v>223.75341130604289</v>
      </c>
      <c r="C137" s="118">
        <f>C135/C132</f>
        <v>247.29032258064515</v>
      </c>
      <c r="D137" s="118">
        <f>D135/D132</f>
        <v>201.72641509433961</v>
      </c>
      <c r="E137" s="118">
        <f>E135/E132</f>
        <v>247.65695067264573</v>
      </c>
      <c r="F137" s="118"/>
      <c r="G137" s="118"/>
      <c r="H137" s="118">
        <f>H135/H132</f>
        <v>205.37241379310345</v>
      </c>
    </row>
    <row r="138" spans="1:8" x14ac:dyDescent="0.25">
      <c r="A138" s="107" t="s">
        <v>283</v>
      </c>
      <c r="B138" s="117">
        <f>(B137*100/365)</f>
        <v>61.302304467409016</v>
      </c>
      <c r="C138" s="117">
        <f>(C137*100/365)</f>
        <v>67.75077330976579</v>
      </c>
      <c r="D138" s="117">
        <f>(D137*100/365)</f>
        <v>55.267510984750579</v>
      </c>
      <c r="E138" s="117">
        <f>(E137*100/365)</f>
        <v>67.851219362368695</v>
      </c>
      <c r="F138" s="117"/>
      <c r="G138" s="117"/>
      <c r="H138" s="117">
        <f>(H137*100/365)</f>
        <v>56.266414737836563</v>
      </c>
    </row>
    <row r="139" spans="1:8" x14ac:dyDescent="0.25">
      <c r="A139" s="106" t="s">
        <v>320</v>
      </c>
      <c r="B139" s="114"/>
    </row>
    <row r="140" spans="1:8" x14ac:dyDescent="0.25">
      <c r="A140" s="107" t="s">
        <v>302</v>
      </c>
      <c r="B140" s="116">
        <v>1208</v>
      </c>
      <c r="C140" s="116">
        <v>1098</v>
      </c>
      <c r="D140" s="116">
        <v>110</v>
      </c>
      <c r="E140" s="107">
        <v>127</v>
      </c>
      <c r="G140" s="107">
        <v>981</v>
      </c>
      <c r="H140" s="107">
        <v>100</v>
      </c>
    </row>
    <row r="141" spans="1:8" x14ac:dyDescent="0.25">
      <c r="A141" s="107" t="s">
        <v>303</v>
      </c>
      <c r="B141" s="116">
        <v>1224</v>
      </c>
      <c r="C141" s="116">
        <v>1098</v>
      </c>
      <c r="D141" s="116">
        <v>126</v>
      </c>
      <c r="E141" s="115">
        <v>127</v>
      </c>
      <c r="F141" s="115"/>
      <c r="G141" s="115">
        <v>981</v>
      </c>
      <c r="H141" s="115">
        <v>116</v>
      </c>
    </row>
    <row r="142" spans="1:8" x14ac:dyDescent="0.25">
      <c r="A142" s="107" t="s">
        <v>278</v>
      </c>
      <c r="B142" s="117">
        <f>(B141*1000/250767)</f>
        <v>4.8810250152532033</v>
      </c>
      <c r="C142" s="117">
        <f t="shared" ref="C142:H142" si="18">(C141*1000/250767)</f>
        <v>4.3785665578006672</v>
      </c>
      <c r="D142" s="117">
        <f t="shared" si="18"/>
        <v>0.50245845745253559</v>
      </c>
      <c r="E142" s="117">
        <f t="shared" si="18"/>
        <v>0.50644622298787323</v>
      </c>
      <c r="F142" s="117"/>
      <c r="G142" s="117">
        <f t="shared" si="18"/>
        <v>3.9119979901661703</v>
      </c>
      <c r="H142" s="117">
        <f t="shared" si="18"/>
        <v>0.4625808020991598</v>
      </c>
    </row>
    <row r="143" spans="1:8" x14ac:dyDescent="0.25">
      <c r="A143" s="107" t="s">
        <v>304</v>
      </c>
      <c r="B143" s="115">
        <v>43289</v>
      </c>
      <c r="C143" s="115">
        <v>42044</v>
      </c>
      <c r="D143" s="115">
        <v>1245</v>
      </c>
      <c r="E143" s="115">
        <v>5186</v>
      </c>
      <c r="F143" s="115"/>
      <c r="G143" s="115">
        <v>37030</v>
      </c>
      <c r="H143" s="115">
        <v>1073</v>
      </c>
    </row>
    <row r="144" spans="1:8" x14ac:dyDescent="0.25">
      <c r="A144" s="107" t="s">
        <v>305</v>
      </c>
      <c r="B144" s="115">
        <v>289648</v>
      </c>
      <c r="C144" s="115">
        <v>267415</v>
      </c>
      <c r="D144" s="115">
        <v>22233</v>
      </c>
      <c r="E144" s="115">
        <v>30463</v>
      </c>
      <c r="F144" s="115"/>
      <c r="G144" s="115">
        <v>239660</v>
      </c>
      <c r="H144" s="115">
        <v>19525</v>
      </c>
    </row>
    <row r="145" spans="1:8" x14ac:dyDescent="0.25">
      <c r="A145" s="107" t="s">
        <v>281</v>
      </c>
      <c r="B145" s="117">
        <f>B144/B143</f>
        <v>6.6910300538242975</v>
      </c>
      <c r="C145" s="117">
        <f>C144/C143</f>
        <v>6.3603605746360952</v>
      </c>
      <c r="D145" s="117">
        <f>D144/D143</f>
        <v>17.857831325301206</v>
      </c>
      <c r="E145" s="117">
        <f>E144/E143</f>
        <v>5.8740840725028924</v>
      </c>
      <c r="F145" s="117"/>
      <c r="G145" s="117">
        <f>G144/G143</f>
        <v>6.4720496894409933</v>
      </c>
      <c r="H145" s="117">
        <f>H144/H143</f>
        <v>18.196644920782852</v>
      </c>
    </row>
    <row r="146" spans="1:8" x14ac:dyDescent="0.25">
      <c r="A146" s="107" t="s">
        <v>282</v>
      </c>
      <c r="B146" s="118">
        <f>B144/B141</f>
        <v>236.640522875817</v>
      </c>
      <c r="C146" s="118">
        <f>C144/C141</f>
        <v>243.54735883424408</v>
      </c>
      <c r="D146" s="118">
        <f>D144/D141</f>
        <v>176.45238095238096</v>
      </c>
      <c r="E146" s="118">
        <f>E144/E141</f>
        <v>239.86614173228347</v>
      </c>
      <c r="F146" s="118"/>
      <c r="G146" s="118">
        <f>G144/G141</f>
        <v>244.30173292558612</v>
      </c>
      <c r="H146" s="118">
        <f>H144/H141</f>
        <v>168.31896551724137</v>
      </c>
    </row>
    <row r="147" spans="1:8" x14ac:dyDescent="0.25">
      <c r="A147" s="107" t="s">
        <v>283</v>
      </c>
      <c r="B147" s="117">
        <f>(B146*100/365)</f>
        <v>64.833019965977257</v>
      </c>
      <c r="C147" s="117">
        <f>(C146*100/365)</f>
        <v>66.725303790203853</v>
      </c>
      <c r="D147" s="117">
        <f>(D146*100/365)</f>
        <v>48.343118069145468</v>
      </c>
      <c r="E147" s="117">
        <f>(E146*100/365)</f>
        <v>65.716751159529721</v>
      </c>
      <c r="F147" s="117"/>
      <c r="G147" s="117">
        <f>(G146*100/365)</f>
        <v>66.931981623448252</v>
      </c>
      <c r="H147" s="117">
        <f>(H146*100/365)</f>
        <v>46.114785073216815</v>
      </c>
    </row>
    <row r="148" spans="1:8" x14ac:dyDescent="0.25">
      <c r="A148" s="106" t="s">
        <v>321</v>
      </c>
      <c r="B148" s="114"/>
    </row>
    <row r="149" spans="1:8" x14ac:dyDescent="0.25">
      <c r="A149" s="107" t="s">
        <v>302</v>
      </c>
      <c r="B149" s="120">
        <v>421</v>
      </c>
      <c r="C149" s="120">
        <v>320</v>
      </c>
      <c r="D149" s="120">
        <v>101</v>
      </c>
      <c r="E149" s="120">
        <v>421</v>
      </c>
    </row>
    <row r="150" spans="1:8" x14ac:dyDescent="0.25">
      <c r="A150" s="107" t="s">
        <v>303</v>
      </c>
      <c r="B150" s="120">
        <v>436</v>
      </c>
      <c r="C150" s="120">
        <v>335</v>
      </c>
      <c r="D150" s="120">
        <v>101</v>
      </c>
      <c r="E150" s="120">
        <v>436</v>
      </c>
    </row>
    <row r="151" spans="1:8" x14ac:dyDescent="0.25">
      <c r="A151" s="107" t="s">
        <v>278</v>
      </c>
      <c r="B151" s="117">
        <f>(B150*1000/95622)</f>
        <v>4.5596201710903346</v>
      </c>
      <c r="C151" s="117">
        <f t="shared" ref="C151:E151" si="19">(C150*1000/95622)</f>
        <v>3.5033778837506011</v>
      </c>
      <c r="D151" s="117">
        <f t="shared" si="19"/>
        <v>1.0562422873397335</v>
      </c>
      <c r="E151" s="117">
        <f t="shared" si="19"/>
        <v>4.5596201710903346</v>
      </c>
      <c r="F151" s="117"/>
      <c r="G151" s="117"/>
      <c r="H151" s="117"/>
    </row>
    <row r="152" spans="1:8" x14ac:dyDescent="0.25">
      <c r="A152" s="107" t="s">
        <v>304</v>
      </c>
      <c r="B152" s="115">
        <v>13488</v>
      </c>
      <c r="C152" s="115">
        <v>12945</v>
      </c>
      <c r="D152" s="115">
        <v>543</v>
      </c>
      <c r="E152" s="115">
        <v>13488</v>
      </c>
      <c r="F152" s="115"/>
      <c r="G152" s="115"/>
      <c r="H152" s="115"/>
    </row>
    <row r="153" spans="1:8" x14ac:dyDescent="0.25">
      <c r="A153" s="107" t="s">
        <v>305</v>
      </c>
      <c r="B153" s="115">
        <v>101209</v>
      </c>
      <c r="C153" s="115">
        <v>79380</v>
      </c>
      <c r="D153" s="115">
        <v>21829</v>
      </c>
      <c r="E153" s="115">
        <v>101209</v>
      </c>
      <c r="F153" s="115"/>
      <c r="G153" s="115"/>
      <c r="H153" s="115"/>
    </row>
    <row r="154" spans="1:8" x14ac:dyDescent="0.25">
      <c r="A154" s="107" t="s">
        <v>281</v>
      </c>
      <c r="B154" s="117">
        <f>B153/B152</f>
        <v>7.5036328588374852</v>
      </c>
      <c r="C154" s="117">
        <f>C153/C152</f>
        <v>6.1320973348783312</v>
      </c>
      <c r="D154" s="117">
        <f>D153/D152</f>
        <v>40.200736648250462</v>
      </c>
      <c r="E154" s="117">
        <f>E153/E152</f>
        <v>7.5036328588374852</v>
      </c>
      <c r="F154" s="117"/>
      <c r="G154" s="117"/>
      <c r="H154" s="117"/>
    </row>
    <row r="155" spans="1:8" x14ac:dyDescent="0.25">
      <c r="A155" s="107" t="s">
        <v>282</v>
      </c>
      <c r="B155" s="118">
        <f>B153/B150</f>
        <v>232.13073394495413</v>
      </c>
      <c r="C155" s="118">
        <f>C153/C150</f>
        <v>236.955223880597</v>
      </c>
      <c r="D155" s="118">
        <f>D153/D150</f>
        <v>216.12871287128712</v>
      </c>
      <c r="E155" s="118">
        <f>E153/E150</f>
        <v>232.13073394495413</v>
      </c>
      <c r="F155" s="118"/>
      <c r="G155" s="118"/>
      <c r="H155" s="118"/>
    </row>
    <row r="156" spans="1:8" x14ac:dyDescent="0.25">
      <c r="A156" s="107" t="s">
        <v>283</v>
      </c>
      <c r="B156" s="117">
        <f>(B155*100/365)</f>
        <v>63.597461354781949</v>
      </c>
      <c r="C156" s="117">
        <f>(C155*100/365)</f>
        <v>64.91923941934165</v>
      </c>
      <c r="D156" s="117">
        <f>(D155*100/365)</f>
        <v>59.213345992133462</v>
      </c>
      <c r="E156" s="117">
        <f>(E155*100/365)</f>
        <v>63.597461354781949</v>
      </c>
      <c r="F156" s="117"/>
      <c r="G156" s="117"/>
      <c r="H156" s="117"/>
    </row>
    <row r="157" spans="1:8" x14ac:dyDescent="0.25">
      <c r="A157" s="106" t="s">
        <v>322</v>
      </c>
      <c r="B157" s="114"/>
    </row>
    <row r="158" spans="1:8" x14ac:dyDescent="0.25">
      <c r="A158" s="107" t="s">
        <v>302</v>
      </c>
      <c r="B158" s="121">
        <v>342</v>
      </c>
      <c r="C158" s="122">
        <v>342</v>
      </c>
      <c r="D158" s="122"/>
      <c r="E158" s="120">
        <v>342</v>
      </c>
    </row>
    <row r="159" spans="1:8" x14ac:dyDescent="0.25">
      <c r="A159" s="107" t="s">
        <v>303</v>
      </c>
      <c r="B159" s="107">
        <v>442</v>
      </c>
      <c r="C159" s="107">
        <v>442</v>
      </c>
      <c r="E159" s="120">
        <v>442</v>
      </c>
    </row>
    <row r="160" spans="1:8" x14ac:dyDescent="0.25">
      <c r="A160" s="107" t="s">
        <v>278</v>
      </c>
      <c r="B160" s="117">
        <f>(B159*1000/137509)</f>
        <v>3.2143350617050519</v>
      </c>
      <c r="C160" s="117">
        <f t="shared" ref="C160:E160" si="20">(C159*1000/137509)</f>
        <v>3.2143350617050519</v>
      </c>
      <c r="D160" s="117"/>
      <c r="E160" s="117">
        <f t="shared" si="20"/>
        <v>3.2143350617050519</v>
      </c>
      <c r="F160" s="117"/>
      <c r="G160" s="117"/>
      <c r="H160" s="117"/>
    </row>
    <row r="161" spans="1:8" x14ac:dyDescent="0.25">
      <c r="A161" s="107" t="s">
        <v>304</v>
      </c>
      <c r="B161" s="115">
        <v>16613</v>
      </c>
      <c r="C161" s="115">
        <v>16613</v>
      </c>
      <c r="D161" s="115"/>
      <c r="E161" s="115">
        <v>16613</v>
      </c>
      <c r="F161" s="115"/>
      <c r="G161" s="115"/>
      <c r="H161" s="115"/>
    </row>
    <row r="162" spans="1:8" x14ac:dyDescent="0.25">
      <c r="A162" s="107" t="s">
        <v>305</v>
      </c>
      <c r="B162" s="115">
        <v>95557</v>
      </c>
      <c r="C162" s="115">
        <v>95557</v>
      </c>
      <c r="D162" s="115"/>
      <c r="E162" s="115">
        <v>95557</v>
      </c>
      <c r="F162" s="115"/>
      <c r="G162" s="115"/>
      <c r="H162" s="115"/>
    </row>
    <row r="163" spans="1:8" x14ac:dyDescent="0.25">
      <c r="A163" s="107" t="s">
        <v>281</v>
      </c>
      <c r="B163" s="117">
        <f>B162/B161</f>
        <v>5.7519412508276648</v>
      </c>
      <c r="C163" s="117">
        <f>C162/C161</f>
        <v>5.7519412508276648</v>
      </c>
      <c r="D163" s="117"/>
      <c r="E163" s="117">
        <f>E162/E161</f>
        <v>5.7519412508276648</v>
      </c>
      <c r="F163" s="117"/>
      <c r="G163" s="117"/>
      <c r="H163" s="117"/>
    </row>
    <row r="164" spans="1:8" x14ac:dyDescent="0.25">
      <c r="A164" s="107" t="s">
        <v>282</v>
      </c>
      <c r="B164" s="118">
        <f>B162/B159</f>
        <v>216.19230769230768</v>
      </c>
      <c r="C164" s="118">
        <f>C162/C159</f>
        <v>216.19230769230768</v>
      </c>
      <c r="D164" s="118"/>
      <c r="E164" s="118">
        <f>E162/E159</f>
        <v>216.19230769230768</v>
      </c>
      <c r="F164" s="118"/>
      <c r="G164" s="118"/>
      <c r="H164" s="118"/>
    </row>
    <row r="165" spans="1:8" x14ac:dyDescent="0.25">
      <c r="A165" s="107" t="s">
        <v>283</v>
      </c>
      <c r="B165" s="117">
        <f>(B164*100/365)</f>
        <v>59.230769230769234</v>
      </c>
      <c r="C165" s="117">
        <f>(C164*100/365)</f>
        <v>59.230769230769234</v>
      </c>
      <c r="D165" s="117"/>
      <c r="E165" s="117">
        <f>(E164*100/365)</f>
        <v>59.230769230769234</v>
      </c>
      <c r="F165" s="117"/>
      <c r="G165" s="117"/>
      <c r="H165" s="117"/>
    </row>
    <row r="166" spans="1:8" x14ac:dyDescent="0.25">
      <c r="A166" s="106" t="s">
        <v>323</v>
      </c>
      <c r="B166" s="114"/>
    </row>
    <row r="167" spans="1:8" x14ac:dyDescent="0.25">
      <c r="A167" s="107" t="s">
        <v>302</v>
      </c>
      <c r="B167" s="116">
        <v>1479</v>
      </c>
      <c r="C167" s="116">
        <v>1316</v>
      </c>
      <c r="D167" s="116">
        <v>163</v>
      </c>
      <c r="F167" s="107">
        <v>58</v>
      </c>
      <c r="G167" s="115">
        <v>1301</v>
      </c>
      <c r="H167" s="120">
        <v>120</v>
      </c>
    </row>
    <row r="168" spans="1:8" x14ac:dyDescent="0.25">
      <c r="A168" s="107" t="s">
        <v>303</v>
      </c>
      <c r="B168" s="116">
        <v>1873</v>
      </c>
      <c r="C168" s="116">
        <v>1363</v>
      </c>
      <c r="D168" s="116">
        <v>510</v>
      </c>
      <c r="E168" s="115"/>
      <c r="F168" s="115">
        <v>60</v>
      </c>
      <c r="G168" s="115">
        <v>1348</v>
      </c>
      <c r="H168" s="120">
        <v>465</v>
      </c>
    </row>
    <row r="169" spans="1:8" x14ac:dyDescent="0.25">
      <c r="A169" s="107" t="s">
        <v>278</v>
      </c>
      <c r="B169" s="117">
        <f>(B168*1000/428680)</f>
        <v>4.3692264626294675</v>
      </c>
      <c r="C169" s="117">
        <f t="shared" ref="C169:H169" si="21">(C168*1000/428680)</f>
        <v>3.179527852943921</v>
      </c>
      <c r="D169" s="117">
        <f t="shared" si="21"/>
        <v>1.1896986096855464</v>
      </c>
      <c r="E169" s="117"/>
      <c r="F169" s="117">
        <f t="shared" si="21"/>
        <v>0.13996454231594663</v>
      </c>
      <c r="G169" s="117">
        <f t="shared" si="21"/>
        <v>3.1445367173649341</v>
      </c>
      <c r="H169" s="117">
        <f t="shared" si="21"/>
        <v>1.0847252029485863</v>
      </c>
    </row>
    <row r="170" spans="1:8" x14ac:dyDescent="0.25">
      <c r="A170" s="107" t="s">
        <v>304</v>
      </c>
      <c r="B170" s="115">
        <v>57699</v>
      </c>
      <c r="C170" s="115">
        <v>54694</v>
      </c>
      <c r="D170" s="115">
        <v>3005</v>
      </c>
      <c r="E170" s="115"/>
      <c r="F170" s="115">
        <v>620</v>
      </c>
      <c r="G170" s="115">
        <v>54619</v>
      </c>
      <c r="H170" s="115">
        <v>2460</v>
      </c>
    </row>
    <row r="171" spans="1:8" x14ac:dyDescent="0.25">
      <c r="A171" s="107" t="s">
        <v>305</v>
      </c>
      <c r="B171" s="115">
        <v>409943</v>
      </c>
      <c r="C171" s="115">
        <v>355248</v>
      </c>
      <c r="D171" s="115">
        <v>54695</v>
      </c>
      <c r="E171" s="115"/>
      <c r="F171" s="115">
        <v>11836</v>
      </c>
      <c r="G171" s="115">
        <v>353809</v>
      </c>
      <c r="H171" s="115">
        <v>44298</v>
      </c>
    </row>
    <row r="172" spans="1:8" x14ac:dyDescent="0.25">
      <c r="A172" s="107" t="s">
        <v>281</v>
      </c>
      <c r="B172" s="117">
        <f>B171/B170</f>
        <v>7.1048545035442556</v>
      </c>
      <c r="C172" s="117">
        <f>C171/C170</f>
        <v>6.4951914286759056</v>
      </c>
      <c r="D172" s="117">
        <f>D171/D170</f>
        <v>18.201331114808653</v>
      </c>
      <c r="E172" s="117"/>
      <c r="F172" s="117">
        <f>F171/F170</f>
        <v>19.090322580645161</v>
      </c>
      <c r="G172" s="117">
        <f>G171/G170</f>
        <v>6.477764148007104</v>
      </c>
      <c r="H172" s="117">
        <f>H171/H170</f>
        <v>18.007317073170732</v>
      </c>
    </row>
    <row r="173" spans="1:8" x14ac:dyDescent="0.25">
      <c r="A173" s="107" t="s">
        <v>282</v>
      </c>
      <c r="B173" s="118">
        <f>B171/B168</f>
        <v>218.86972770955686</v>
      </c>
      <c r="C173" s="118">
        <f>C171/C168</f>
        <v>260.63683052090977</v>
      </c>
      <c r="D173" s="118">
        <f>D171/D168</f>
        <v>107.24509803921569</v>
      </c>
      <c r="E173" s="118"/>
      <c r="F173" s="118">
        <f>F171/F168</f>
        <v>197.26666666666668</v>
      </c>
      <c r="G173" s="118">
        <f>G171/G168</f>
        <v>262.46958456973294</v>
      </c>
      <c r="H173" s="118">
        <f>H171/H168</f>
        <v>95.264516129032259</v>
      </c>
    </row>
    <row r="174" spans="1:8" x14ac:dyDescent="0.25">
      <c r="A174" s="107" t="s">
        <v>283</v>
      </c>
      <c r="B174" s="117">
        <f>(B173*100/365)</f>
        <v>59.964308961522427</v>
      </c>
      <c r="C174" s="117">
        <f>(C173*100/365)</f>
        <v>71.407350827646511</v>
      </c>
      <c r="D174" s="117">
        <f>(D173*100/365)</f>
        <v>29.382218640881014</v>
      </c>
      <c r="E174" s="117"/>
      <c r="F174" s="117">
        <f>(F173*100/365)</f>
        <v>54.045662100456624</v>
      </c>
      <c r="G174" s="117">
        <f>(G173*100/365)</f>
        <v>71.909475224584369</v>
      </c>
      <c r="H174" s="117">
        <f>(H173*100/365)</f>
        <v>26.099867432611575</v>
      </c>
    </row>
    <row r="175" spans="1:8" x14ac:dyDescent="0.25">
      <c r="A175" s="106" t="s">
        <v>324</v>
      </c>
      <c r="B175" s="114"/>
    </row>
    <row r="176" spans="1:8" x14ac:dyDescent="0.25">
      <c r="A176" s="107" t="s">
        <v>302</v>
      </c>
      <c r="B176" s="120">
        <v>544</v>
      </c>
      <c r="C176" s="120">
        <v>450</v>
      </c>
      <c r="D176" s="120">
        <v>94</v>
      </c>
      <c r="E176" s="107">
        <v>432</v>
      </c>
      <c r="F176" s="107">
        <v>46</v>
      </c>
      <c r="H176" s="107">
        <v>66</v>
      </c>
    </row>
    <row r="177" spans="1:15" x14ac:dyDescent="0.25">
      <c r="A177" s="107" t="s">
        <v>303</v>
      </c>
      <c r="B177" s="120">
        <v>711</v>
      </c>
      <c r="C177" s="120">
        <v>483</v>
      </c>
      <c r="D177" s="120">
        <v>228</v>
      </c>
      <c r="E177" s="107">
        <v>432</v>
      </c>
      <c r="F177" s="107">
        <v>79</v>
      </c>
      <c r="H177" s="107">
        <v>200</v>
      </c>
    </row>
    <row r="178" spans="1:15" x14ac:dyDescent="0.25">
      <c r="A178" s="107" t="s">
        <v>278</v>
      </c>
      <c r="B178" s="117">
        <f>(B177*1000/202844)</f>
        <v>3.505156672122419</v>
      </c>
      <c r="C178" s="117">
        <f t="shared" ref="C178:H178" si="22">(C177*1000/202844)</f>
        <v>2.3811401865472974</v>
      </c>
      <c r="D178" s="117">
        <f t="shared" si="22"/>
        <v>1.1240164855751218</v>
      </c>
      <c r="E178" s="117">
        <f t="shared" si="22"/>
        <v>2.1297154463528623</v>
      </c>
      <c r="F178" s="117">
        <f t="shared" si="22"/>
        <v>0.3894618524580466</v>
      </c>
      <c r="G178" s="117"/>
      <c r="H178" s="117">
        <f t="shared" si="22"/>
        <v>0.98597937331151031</v>
      </c>
    </row>
    <row r="179" spans="1:15" x14ac:dyDescent="0.25">
      <c r="A179" s="107" t="s">
        <v>304</v>
      </c>
      <c r="B179" s="115">
        <v>21552</v>
      </c>
      <c r="C179" s="115">
        <v>18880</v>
      </c>
      <c r="D179" s="115">
        <v>2672</v>
      </c>
      <c r="E179" s="115">
        <v>18344</v>
      </c>
      <c r="F179" s="115">
        <v>865</v>
      </c>
      <c r="G179" s="115"/>
      <c r="H179" s="115">
        <v>2343</v>
      </c>
    </row>
    <row r="180" spans="1:15" x14ac:dyDescent="0.25">
      <c r="A180" s="107" t="s">
        <v>305</v>
      </c>
      <c r="B180" s="115">
        <v>157668</v>
      </c>
      <c r="C180" s="115">
        <v>109013</v>
      </c>
      <c r="D180" s="115">
        <v>48655</v>
      </c>
      <c r="E180" s="115">
        <v>100531</v>
      </c>
      <c r="F180" s="115">
        <v>13775</v>
      </c>
      <c r="G180" s="115"/>
      <c r="H180" s="115">
        <v>43362</v>
      </c>
      <c r="K180" s="123"/>
      <c r="L180" s="123"/>
      <c r="M180" s="123"/>
      <c r="N180" s="123"/>
      <c r="O180" s="123"/>
    </row>
    <row r="181" spans="1:15" x14ac:dyDescent="0.25">
      <c r="A181" s="107" t="s">
        <v>281</v>
      </c>
      <c r="B181" s="117">
        <f>B180/B179</f>
        <v>7.3157015590200443</v>
      </c>
      <c r="C181" s="117">
        <f>C180/C179</f>
        <v>5.7739936440677964</v>
      </c>
      <c r="D181" s="117">
        <f>D180/D179</f>
        <v>18.209206586826348</v>
      </c>
      <c r="E181" s="117">
        <f>E180/E179</f>
        <v>5.4803205407762761</v>
      </c>
      <c r="F181" s="117">
        <f>F180/F179</f>
        <v>15.924855491329479</v>
      </c>
      <c r="G181" s="117"/>
      <c r="H181" s="117">
        <f>H180/H179</f>
        <v>18.507042253521128</v>
      </c>
      <c r="K181" s="123"/>
      <c r="L181" s="123"/>
      <c r="M181" s="123"/>
      <c r="N181" s="123"/>
      <c r="O181" s="123"/>
    </row>
    <row r="182" spans="1:15" x14ac:dyDescent="0.25">
      <c r="A182" s="107" t="s">
        <v>282</v>
      </c>
      <c r="B182" s="118">
        <f>B180/B177</f>
        <v>221.75527426160338</v>
      </c>
      <c r="C182" s="118">
        <f>C180/C177</f>
        <v>225.69979296066253</v>
      </c>
      <c r="D182" s="118">
        <f>D180/D177</f>
        <v>213.39912280701753</v>
      </c>
      <c r="E182" s="118">
        <f>E180/E177</f>
        <v>232.71064814814815</v>
      </c>
      <c r="F182" s="118">
        <f>F180/F177</f>
        <v>174.36708860759492</v>
      </c>
      <c r="G182" s="118"/>
      <c r="H182" s="118">
        <f>H180/H177</f>
        <v>216.81</v>
      </c>
      <c r="K182" s="123"/>
      <c r="L182" s="123"/>
      <c r="M182" s="123"/>
      <c r="N182" s="123"/>
      <c r="O182" s="123"/>
    </row>
    <row r="183" spans="1:15" x14ac:dyDescent="0.25">
      <c r="A183" s="107" t="s">
        <v>283</v>
      </c>
      <c r="B183" s="117">
        <f>(B182*100/365)</f>
        <v>60.754869660713254</v>
      </c>
      <c r="C183" s="117">
        <f>(C182*100/365)</f>
        <v>61.835559715250007</v>
      </c>
      <c r="D183" s="117">
        <f>(D182*100/365)</f>
        <v>58.465513097813016</v>
      </c>
      <c r="E183" s="117">
        <f>(E182*100/365)</f>
        <v>63.756341958396753</v>
      </c>
      <c r="F183" s="117">
        <f>(F182*100/365)</f>
        <v>47.77180509797121</v>
      </c>
      <c r="G183" s="117"/>
      <c r="H183" s="117">
        <f>(H182*100/365)</f>
        <v>59.4</v>
      </c>
      <c r="K183" s="123"/>
      <c r="L183" s="123"/>
      <c r="M183" s="123"/>
      <c r="N183" s="123"/>
      <c r="O183" s="123"/>
    </row>
    <row r="184" spans="1:15" x14ac:dyDescent="0.25">
      <c r="A184" s="106" t="s">
        <v>325</v>
      </c>
      <c r="B184" s="114"/>
      <c r="K184" s="123"/>
      <c r="L184" s="123"/>
      <c r="M184" s="123"/>
      <c r="N184" s="123"/>
      <c r="O184" s="123"/>
    </row>
    <row r="185" spans="1:15" x14ac:dyDescent="0.25">
      <c r="A185" s="107" t="s">
        <v>302</v>
      </c>
      <c r="B185" s="120">
        <v>435</v>
      </c>
      <c r="C185" s="120">
        <v>287</v>
      </c>
      <c r="D185" s="120">
        <v>148</v>
      </c>
      <c r="E185" s="107">
        <v>309</v>
      </c>
      <c r="F185" s="107">
        <v>6</v>
      </c>
      <c r="H185" s="107">
        <v>120</v>
      </c>
    </row>
    <row r="186" spans="1:15" x14ac:dyDescent="0.25">
      <c r="A186" s="107" t="s">
        <v>303</v>
      </c>
      <c r="B186" s="120">
        <v>573</v>
      </c>
      <c r="C186" s="120">
        <v>295</v>
      </c>
      <c r="D186" s="120">
        <v>278</v>
      </c>
      <c r="E186" s="107">
        <v>309</v>
      </c>
      <c r="F186" s="107">
        <v>14</v>
      </c>
      <c r="H186" s="107">
        <v>250</v>
      </c>
    </row>
    <row r="187" spans="1:15" x14ac:dyDescent="0.25">
      <c r="A187" s="107" t="s">
        <v>278</v>
      </c>
      <c r="B187" s="117">
        <f>(B186*1000/115912)</f>
        <v>4.9434053419835742</v>
      </c>
      <c r="C187" s="117">
        <f t="shared" ref="C187:H187" si="23">(C186*1000/115912)</f>
        <v>2.5450341638484368</v>
      </c>
      <c r="D187" s="117">
        <f t="shared" si="23"/>
        <v>2.3983711781351369</v>
      </c>
      <c r="E187" s="117">
        <f t="shared" si="23"/>
        <v>2.6658154462005661</v>
      </c>
      <c r="F187" s="117">
        <f t="shared" si="23"/>
        <v>0.1207812823521292</v>
      </c>
      <c r="G187" s="117"/>
      <c r="H187" s="117">
        <f t="shared" si="23"/>
        <v>2.1568086134308788</v>
      </c>
    </row>
    <row r="188" spans="1:15" x14ac:dyDescent="0.25">
      <c r="A188" s="107" t="s">
        <v>304</v>
      </c>
      <c r="B188" s="115">
        <v>13614</v>
      </c>
      <c r="C188" s="115">
        <v>11050</v>
      </c>
      <c r="D188" s="115">
        <v>2564</v>
      </c>
      <c r="E188" s="115">
        <v>11110</v>
      </c>
      <c r="F188" s="115">
        <v>126</v>
      </c>
      <c r="G188" s="115"/>
      <c r="H188" s="115">
        <v>2378</v>
      </c>
    </row>
    <row r="189" spans="1:15" x14ac:dyDescent="0.25">
      <c r="A189" s="107" t="s">
        <v>305</v>
      </c>
      <c r="B189" s="115">
        <v>109520</v>
      </c>
      <c r="C189" s="115">
        <v>63082</v>
      </c>
      <c r="D189" s="115">
        <v>46438</v>
      </c>
      <c r="E189" s="115">
        <v>64899</v>
      </c>
      <c r="F189" s="115">
        <v>387</v>
      </c>
      <c r="G189" s="115"/>
      <c r="H189" s="115">
        <v>44234</v>
      </c>
    </row>
    <row r="190" spans="1:15" x14ac:dyDescent="0.25">
      <c r="A190" s="107" t="s">
        <v>281</v>
      </c>
      <c r="B190" s="117">
        <f>B189/B188</f>
        <v>8.044659908917291</v>
      </c>
      <c r="C190" s="117">
        <f>C189/C188</f>
        <v>5.7087782805429867</v>
      </c>
      <c r="D190" s="117">
        <f>D189/D188</f>
        <v>18.111544461778472</v>
      </c>
      <c r="E190" s="117">
        <f>E189/E188</f>
        <v>5.8414941494149417</v>
      </c>
      <c r="F190" s="117">
        <f>F189/F188</f>
        <v>3.0714285714285716</v>
      </c>
      <c r="G190" s="117"/>
      <c r="H190" s="117">
        <f>H189/H188</f>
        <v>18.601345668629101</v>
      </c>
    </row>
    <row r="191" spans="1:15" x14ac:dyDescent="0.25">
      <c r="A191" s="107" t="s">
        <v>282</v>
      </c>
      <c r="B191" s="118">
        <f>B189/B186</f>
        <v>191.13438045375219</v>
      </c>
      <c r="C191" s="118">
        <f>C189/C186</f>
        <v>213.83728813559321</v>
      </c>
      <c r="D191" s="118">
        <f>D189/D186</f>
        <v>167.0431654676259</v>
      </c>
      <c r="E191" s="118">
        <f>E189/E186</f>
        <v>210.02912621359224</v>
      </c>
      <c r="F191" s="118">
        <f>F189/F186</f>
        <v>27.642857142857142</v>
      </c>
      <c r="G191" s="118"/>
      <c r="H191" s="118">
        <f>H189/H186</f>
        <v>176.93600000000001</v>
      </c>
    </row>
    <row r="192" spans="1:15" x14ac:dyDescent="0.25">
      <c r="A192" s="107" t="s">
        <v>283</v>
      </c>
      <c r="B192" s="117">
        <f>(B191*100/365)</f>
        <v>52.365583685959507</v>
      </c>
      <c r="C192" s="117">
        <f>(C191*100/365)</f>
        <v>58.585558393313214</v>
      </c>
      <c r="D192" s="117">
        <f>(D191*100/365)</f>
        <v>45.765250813048198</v>
      </c>
      <c r="E192" s="117">
        <f>(E191*100/365)</f>
        <v>57.542226359888289</v>
      </c>
      <c r="F192" s="117">
        <f>(F191*100/365)</f>
        <v>7.5733855185909977</v>
      </c>
      <c r="G192" s="117"/>
      <c r="H192" s="117">
        <f>(H191*100/365)</f>
        <v>48.47561643835617</v>
      </c>
    </row>
    <row r="193" spans="1:8" x14ac:dyDescent="0.25">
      <c r="A193" s="106" t="s">
        <v>326</v>
      </c>
      <c r="B193" s="114"/>
    </row>
    <row r="194" spans="1:8" x14ac:dyDescent="0.25">
      <c r="A194" s="107" t="s">
        <v>302</v>
      </c>
      <c r="B194" s="120">
        <v>305</v>
      </c>
      <c r="C194" s="120">
        <v>280</v>
      </c>
      <c r="D194" s="120">
        <v>25</v>
      </c>
      <c r="E194" s="107">
        <v>305</v>
      </c>
    </row>
    <row r="195" spans="1:8" x14ac:dyDescent="0.25">
      <c r="A195" s="107" t="s">
        <v>303</v>
      </c>
      <c r="B195" s="120">
        <v>305</v>
      </c>
      <c r="C195" s="120">
        <v>280</v>
      </c>
      <c r="D195" s="120">
        <v>25</v>
      </c>
      <c r="E195" s="107">
        <v>305</v>
      </c>
    </row>
    <row r="196" spans="1:8" x14ac:dyDescent="0.25">
      <c r="A196" s="107" t="s">
        <v>278</v>
      </c>
      <c r="B196" s="117">
        <f>(B195*1000/104948)</f>
        <v>2.9062011662918779</v>
      </c>
      <c r="C196" s="117">
        <f t="shared" ref="C196:E196" si="24">(C195*1000/104948)</f>
        <v>2.6679879559400845</v>
      </c>
      <c r="D196" s="117">
        <f t="shared" si="24"/>
        <v>0.23821321035179327</v>
      </c>
      <c r="E196" s="117">
        <f t="shared" si="24"/>
        <v>2.9062011662918779</v>
      </c>
      <c r="F196" s="117"/>
      <c r="G196" s="117"/>
      <c r="H196" s="117"/>
    </row>
    <row r="197" spans="1:8" x14ac:dyDescent="0.25">
      <c r="A197" s="107" t="s">
        <v>304</v>
      </c>
      <c r="B197" s="115">
        <v>15350</v>
      </c>
      <c r="C197" s="115">
        <v>15236</v>
      </c>
      <c r="D197" s="115">
        <v>114</v>
      </c>
      <c r="E197" s="115">
        <v>15350</v>
      </c>
      <c r="F197" s="115"/>
      <c r="G197" s="115"/>
      <c r="H197" s="115"/>
    </row>
    <row r="198" spans="1:8" x14ac:dyDescent="0.25">
      <c r="A198" s="107" t="s">
        <v>305</v>
      </c>
      <c r="B198" s="115">
        <v>88509</v>
      </c>
      <c r="C198" s="115">
        <v>86619</v>
      </c>
      <c r="D198" s="115">
        <v>1890</v>
      </c>
      <c r="E198" s="115">
        <v>88509</v>
      </c>
      <c r="F198" s="115"/>
      <c r="G198" s="115"/>
      <c r="H198" s="115"/>
    </row>
    <row r="199" spans="1:8" x14ac:dyDescent="0.25">
      <c r="A199" s="107" t="s">
        <v>281</v>
      </c>
      <c r="B199" s="117">
        <f>B198/B197</f>
        <v>5.7660586319218243</v>
      </c>
      <c r="C199" s="117">
        <f>C198/C197</f>
        <v>5.6851535836177476</v>
      </c>
      <c r="D199" s="117">
        <f>D198/D197</f>
        <v>16.578947368421051</v>
      </c>
      <c r="E199" s="117">
        <f>E198/E197</f>
        <v>5.7660586319218243</v>
      </c>
      <c r="F199" s="117"/>
      <c r="G199" s="117"/>
      <c r="H199" s="117"/>
    </row>
    <row r="200" spans="1:8" x14ac:dyDescent="0.25">
      <c r="A200" s="107" t="s">
        <v>282</v>
      </c>
      <c r="B200" s="118">
        <f>B198/B195</f>
        <v>290.19344262295084</v>
      </c>
      <c r="C200" s="118">
        <f>C198/C195</f>
        <v>309.35357142857146</v>
      </c>
      <c r="D200" s="118">
        <f>D198/D195</f>
        <v>75.599999999999994</v>
      </c>
      <c r="E200" s="118">
        <f>E198/E195</f>
        <v>290.19344262295084</v>
      </c>
      <c r="F200" s="118"/>
      <c r="G200" s="118"/>
      <c r="H200" s="118"/>
    </row>
    <row r="201" spans="1:8" x14ac:dyDescent="0.25">
      <c r="A201" s="107" t="s">
        <v>283</v>
      </c>
      <c r="B201" s="117">
        <f>(B200*100/365)</f>
        <v>79.50505277341118</v>
      </c>
      <c r="C201" s="117">
        <f>(C200*100/365)</f>
        <v>84.754403131115467</v>
      </c>
      <c r="D201" s="117">
        <f>(D200*100/365)</f>
        <v>20.712328767123285</v>
      </c>
      <c r="E201" s="117">
        <f>(E200*100/365)</f>
        <v>79.50505277341118</v>
      </c>
      <c r="F201" s="117"/>
      <c r="G201" s="117"/>
      <c r="H201" s="117"/>
    </row>
    <row r="202" spans="1:8" x14ac:dyDescent="0.25">
      <c r="B202" s="115"/>
      <c r="C202" s="115"/>
      <c r="D202" s="115"/>
    </row>
    <row r="203" spans="1:8" x14ac:dyDescent="0.25">
      <c r="C203" s="115"/>
      <c r="D203" s="115"/>
    </row>
    <row r="204" spans="1:8" x14ac:dyDescent="0.25">
      <c r="A204" s="107" t="s">
        <v>327</v>
      </c>
      <c r="B204" s="108"/>
      <c r="D204" s="117"/>
      <c r="E204" s="117"/>
      <c r="F204" s="117"/>
      <c r="G204" s="117"/>
      <c r="H204" s="117"/>
    </row>
    <row r="205" spans="1:8" x14ac:dyDescent="0.25">
      <c r="A205" s="107" t="s">
        <v>328</v>
      </c>
      <c r="B205" s="108"/>
      <c r="D205" s="117"/>
      <c r="E205" s="117"/>
      <c r="F205" s="117"/>
      <c r="G205" s="117"/>
      <c r="H205" s="117"/>
    </row>
    <row r="206" spans="1:8" x14ac:dyDescent="0.25">
      <c r="A206" s="107" t="s">
        <v>301</v>
      </c>
      <c r="B206" s="117"/>
      <c r="C206" s="117"/>
      <c r="D206" s="117"/>
      <c r="E206" s="117"/>
      <c r="F206" s="117"/>
      <c r="G206" s="117"/>
      <c r="H206" s="117"/>
    </row>
    <row r="207" spans="1:8" x14ac:dyDescent="0.25">
      <c r="A207" s="107" t="s">
        <v>329</v>
      </c>
    </row>
    <row r="208" spans="1:8" x14ac:dyDescent="0.25">
      <c r="B208" s="118"/>
      <c r="C208" s="118"/>
      <c r="D208" s="118"/>
      <c r="E208" s="118"/>
      <c r="F208" s="118"/>
      <c r="G208" s="118"/>
      <c r="H208" s="118"/>
    </row>
    <row r="209" spans="1:9" x14ac:dyDescent="0.25">
      <c r="B209" s="118"/>
      <c r="C209" s="124"/>
      <c r="D209" s="124"/>
      <c r="E209" s="124"/>
      <c r="F209" s="124"/>
      <c r="G209" s="124"/>
      <c r="H209" s="124"/>
    </row>
    <row r="210" spans="1:9" x14ac:dyDescent="0.25">
      <c r="B210" s="115"/>
      <c r="C210" s="115"/>
      <c r="D210" s="115"/>
      <c r="E210" s="115"/>
      <c r="F210" s="115"/>
      <c r="G210" s="115"/>
      <c r="H210" s="115"/>
      <c r="I210" s="118"/>
    </row>
    <row r="211" spans="1:9" x14ac:dyDescent="0.25">
      <c r="B211" s="115"/>
      <c r="C211" s="115"/>
      <c r="D211" s="115"/>
      <c r="E211" s="115"/>
      <c r="F211" s="115"/>
      <c r="G211" s="115"/>
      <c r="H211" s="115"/>
      <c r="I211" s="118"/>
    </row>
    <row r="212" spans="1:9" x14ac:dyDescent="0.25">
      <c r="A212" s="106"/>
      <c r="B212" s="118"/>
      <c r="C212" s="124"/>
      <c r="D212" s="124"/>
      <c r="E212" s="124"/>
      <c r="F212" s="124"/>
      <c r="G212" s="124"/>
      <c r="H212" s="124"/>
    </row>
    <row r="213" spans="1:9" x14ac:dyDescent="0.25">
      <c r="B213" s="118"/>
      <c r="C213" s="124"/>
      <c r="D213" s="124"/>
      <c r="E213" s="124"/>
      <c r="F213" s="124"/>
      <c r="G213" s="124"/>
      <c r="H213" s="124"/>
    </row>
    <row r="214" spans="1:9" x14ac:dyDescent="0.25">
      <c r="B214" s="118"/>
      <c r="C214" s="124"/>
      <c r="D214" s="124"/>
      <c r="E214" s="124"/>
      <c r="F214" s="124"/>
      <c r="G214" s="124"/>
      <c r="H214" s="124"/>
    </row>
    <row r="215" spans="1:9" x14ac:dyDescent="0.25">
      <c r="B215" s="118"/>
      <c r="C215" s="124"/>
      <c r="D215" s="124"/>
      <c r="E215" s="124"/>
      <c r="F215" s="124"/>
      <c r="G215" s="124"/>
      <c r="H215" s="124"/>
    </row>
    <row r="216" spans="1:9" x14ac:dyDescent="0.25">
      <c r="B216" s="118"/>
      <c r="C216" s="124"/>
      <c r="D216" s="124"/>
      <c r="E216" s="124"/>
      <c r="F216" s="124"/>
      <c r="G216" s="124"/>
      <c r="H216" s="124"/>
    </row>
    <row r="217" spans="1:9" x14ac:dyDescent="0.25">
      <c r="B217" s="118"/>
      <c r="C217" s="124"/>
      <c r="D217" s="124"/>
      <c r="E217" s="124"/>
      <c r="F217" s="124"/>
      <c r="G217" s="124"/>
      <c r="H217" s="124"/>
    </row>
    <row r="218" spans="1:9" x14ac:dyDescent="0.25">
      <c r="B218" s="124"/>
      <c r="C218" s="124"/>
      <c r="D218" s="124"/>
      <c r="E218" s="124"/>
      <c r="F218" s="124"/>
      <c r="G218" s="124"/>
      <c r="H218" s="124"/>
    </row>
    <row r="219" spans="1:9" x14ac:dyDescent="0.25">
      <c r="B219" s="124"/>
      <c r="C219" s="124"/>
      <c r="D219" s="124"/>
      <c r="E219" s="124"/>
      <c r="F219" s="124"/>
      <c r="G219" s="124"/>
      <c r="H219" s="124"/>
    </row>
    <row r="220" spans="1:9" x14ac:dyDescent="0.25">
      <c r="B220" s="124"/>
      <c r="C220" s="124"/>
      <c r="D220" s="124"/>
      <c r="E220" s="124"/>
      <c r="F220" s="124"/>
      <c r="G220" s="124"/>
      <c r="H220" s="124"/>
    </row>
    <row r="221" spans="1:9" x14ac:dyDescent="0.25">
      <c r="B221" s="124"/>
      <c r="C221" s="124"/>
      <c r="D221" s="124"/>
      <c r="E221" s="124"/>
      <c r="F221" s="124"/>
      <c r="G221" s="124"/>
      <c r="H221" s="124"/>
    </row>
    <row r="222" spans="1:9" x14ac:dyDescent="0.25">
      <c r="B222" s="124"/>
      <c r="C222" s="124"/>
      <c r="D222" s="124"/>
      <c r="E222" s="124"/>
      <c r="F222" s="124"/>
      <c r="G222" s="124"/>
      <c r="H222" s="124"/>
    </row>
    <row r="223" spans="1:9" x14ac:dyDescent="0.25">
      <c r="B223" s="124"/>
      <c r="C223" s="124"/>
      <c r="D223" s="124"/>
      <c r="E223" s="124"/>
      <c r="F223" s="124"/>
      <c r="G223" s="124"/>
      <c r="H223" s="124"/>
    </row>
    <row r="224" spans="1:9" x14ac:dyDescent="0.25">
      <c r="B224" s="124"/>
      <c r="C224" s="124"/>
      <c r="D224" s="124"/>
      <c r="E224" s="124"/>
      <c r="F224" s="124"/>
      <c r="G224" s="124"/>
      <c r="H224" s="124"/>
    </row>
    <row r="225" spans="1:8" x14ac:dyDescent="0.25">
      <c r="A225" s="106"/>
      <c r="B225" s="124"/>
      <c r="C225" s="124"/>
      <c r="D225" s="124"/>
      <c r="E225" s="124"/>
      <c r="F225" s="124"/>
      <c r="G225" s="124"/>
      <c r="H225" s="124"/>
    </row>
    <row r="226" spans="1:8" x14ac:dyDescent="0.25">
      <c r="B226" s="124"/>
      <c r="C226" s="124"/>
      <c r="D226" s="124"/>
      <c r="E226" s="124"/>
      <c r="F226" s="124"/>
      <c r="G226" s="124"/>
      <c r="H226" s="124"/>
    </row>
    <row r="227" spans="1:8" x14ac:dyDescent="0.25">
      <c r="B227" s="124"/>
      <c r="C227" s="124"/>
      <c r="D227" s="124"/>
      <c r="E227" s="124"/>
      <c r="F227" s="124"/>
      <c r="G227" s="124"/>
      <c r="H227" s="124"/>
    </row>
    <row r="228" spans="1:8" x14ac:dyDescent="0.25">
      <c r="B228" s="118"/>
      <c r="C228" s="118"/>
      <c r="D228" s="118"/>
      <c r="E228" s="118"/>
      <c r="F228" s="118"/>
      <c r="G228" s="118"/>
      <c r="H228" s="118"/>
    </row>
    <row r="229" spans="1:8" x14ac:dyDescent="0.25">
      <c r="B229" s="118"/>
      <c r="C229" s="118"/>
      <c r="D229" s="118"/>
      <c r="E229" s="118"/>
      <c r="F229" s="118"/>
      <c r="G229" s="118"/>
      <c r="H229" s="118"/>
    </row>
    <row r="230" spans="1:8" x14ac:dyDescent="0.25">
      <c r="B230" s="117"/>
      <c r="C230" s="117"/>
      <c r="D230" s="117"/>
      <c r="E230" s="117"/>
      <c r="F230" s="117"/>
      <c r="G230" s="117"/>
      <c r="H230" s="117"/>
    </row>
    <row r="231" spans="1:8" x14ac:dyDescent="0.25">
      <c r="B231" s="117"/>
      <c r="C231" s="117"/>
      <c r="D231" s="117"/>
      <c r="E231" s="117"/>
      <c r="F231" s="117"/>
      <c r="G231" s="117"/>
      <c r="H231" s="117"/>
    </row>
    <row r="232" spans="1:8" x14ac:dyDescent="0.25">
      <c r="B232" s="118"/>
      <c r="C232" s="118"/>
      <c r="D232" s="118"/>
      <c r="E232" s="118"/>
      <c r="F232" s="118"/>
      <c r="G232" s="118"/>
      <c r="H232" s="118"/>
    </row>
    <row r="233" spans="1:8" x14ac:dyDescent="0.25">
      <c r="B233" s="118"/>
      <c r="C233" s="118"/>
      <c r="D233" s="118"/>
      <c r="E233" s="118"/>
      <c r="F233" s="118"/>
      <c r="G233" s="118"/>
      <c r="H233" s="118"/>
    </row>
    <row r="234" spans="1:8" x14ac:dyDescent="0.25">
      <c r="B234" s="118"/>
      <c r="C234" s="118"/>
      <c r="D234" s="118"/>
      <c r="E234" s="118"/>
      <c r="F234" s="118"/>
      <c r="G234" s="118"/>
      <c r="H234" s="118"/>
    </row>
    <row r="235" spans="1:8" x14ac:dyDescent="0.25">
      <c r="B235" s="118"/>
      <c r="C235" s="118"/>
      <c r="D235" s="118"/>
      <c r="E235" s="118"/>
      <c r="F235" s="118"/>
      <c r="G235" s="118"/>
      <c r="H235" s="118"/>
    </row>
    <row r="236" spans="1:8" x14ac:dyDescent="0.25">
      <c r="B236" s="118"/>
      <c r="C236" s="118"/>
      <c r="D236" s="118"/>
      <c r="E236" s="118"/>
      <c r="F236" s="118"/>
      <c r="G236" s="118"/>
      <c r="H236" s="118"/>
    </row>
    <row r="237" spans="1:8" x14ac:dyDescent="0.25">
      <c r="B237" s="118"/>
      <c r="C237" s="118"/>
      <c r="D237" s="118"/>
      <c r="E237" s="118"/>
      <c r="F237" s="118"/>
      <c r="G237" s="118"/>
      <c r="H237" s="118"/>
    </row>
    <row r="238" spans="1:8" x14ac:dyDescent="0.25">
      <c r="B238" s="118"/>
      <c r="C238" s="118"/>
      <c r="D238" s="118"/>
      <c r="E238" s="118"/>
      <c r="F238" s="118"/>
      <c r="G238" s="118"/>
      <c r="H238" s="118"/>
    </row>
    <row r="239" spans="1:8" x14ac:dyDescent="0.25">
      <c r="B239" s="118"/>
      <c r="C239" s="118"/>
      <c r="D239" s="118"/>
      <c r="E239" s="118"/>
      <c r="F239" s="118"/>
      <c r="G239" s="118"/>
      <c r="H239" s="118"/>
    </row>
    <row r="240" spans="1:8" x14ac:dyDescent="0.25">
      <c r="B240" s="118"/>
      <c r="C240" s="118"/>
      <c r="D240" s="118"/>
      <c r="E240" s="118"/>
      <c r="F240" s="118"/>
      <c r="G240" s="118"/>
      <c r="H240" s="118"/>
    </row>
    <row r="241" spans="1:8" x14ac:dyDescent="0.25">
      <c r="A241" s="106"/>
      <c r="B241" s="118"/>
      <c r="C241" s="118"/>
      <c r="D241" s="118"/>
      <c r="E241" s="118"/>
      <c r="F241" s="118"/>
      <c r="G241" s="118"/>
      <c r="H241" s="118"/>
    </row>
    <row r="242" spans="1:8" x14ac:dyDescent="0.25">
      <c r="B242" s="118"/>
      <c r="C242" s="118"/>
      <c r="D242" s="118"/>
      <c r="E242" s="118"/>
      <c r="F242" s="118"/>
      <c r="G242" s="118"/>
      <c r="H242" s="118"/>
    </row>
    <row r="243" spans="1:8" x14ac:dyDescent="0.25">
      <c r="A243" s="106"/>
      <c r="B243" s="118"/>
      <c r="C243" s="118"/>
      <c r="D243" s="118"/>
      <c r="E243" s="118"/>
      <c r="F243" s="118"/>
      <c r="G243" s="118"/>
      <c r="H243" s="118"/>
    </row>
    <row r="244" spans="1:8" x14ac:dyDescent="0.25">
      <c r="B244" s="118"/>
      <c r="C244" s="118"/>
      <c r="D244" s="118"/>
      <c r="E244" s="118"/>
      <c r="F244" s="118"/>
      <c r="G244" s="118"/>
      <c r="H244" s="118"/>
    </row>
    <row r="245" spans="1:8" x14ac:dyDescent="0.25">
      <c r="B245" s="125"/>
      <c r="C245" s="118"/>
      <c r="D245" s="118"/>
      <c r="E245" s="118"/>
      <c r="F245" s="118"/>
      <c r="G245" s="118"/>
      <c r="H245" s="118"/>
    </row>
    <row r="246" spans="1:8" x14ac:dyDescent="0.25">
      <c r="B246" s="125"/>
      <c r="C246" s="118"/>
      <c r="D246" s="118"/>
      <c r="E246" s="118"/>
      <c r="F246" s="118"/>
      <c r="G246" s="118"/>
      <c r="H246" s="118"/>
    </row>
    <row r="247" spans="1:8" x14ac:dyDescent="0.25">
      <c r="A247" s="106"/>
      <c r="B247" s="118"/>
      <c r="C247" s="118"/>
      <c r="D247" s="118"/>
      <c r="E247" s="118"/>
      <c r="F247" s="118"/>
      <c r="G247" s="118"/>
      <c r="H247" s="118"/>
    </row>
    <row r="248" spans="1:8" x14ac:dyDescent="0.25">
      <c r="A248" s="106"/>
      <c r="B248" s="125"/>
      <c r="C248" s="118"/>
      <c r="D248" s="118"/>
      <c r="E248" s="118"/>
      <c r="F248" s="118"/>
      <c r="G248" s="118"/>
      <c r="H248" s="118"/>
    </row>
    <row r="249" spans="1:8" x14ac:dyDescent="0.25">
      <c r="A249" s="106"/>
      <c r="B249" s="118"/>
      <c r="C249" s="118"/>
      <c r="D249" s="118"/>
      <c r="E249" s="118"/>
      <c r="F249" s="118"/>
      <c r="G249" s="118"/>
      <c r="H249" s="118"/>
    </row>
    <row r="250" spans="1:8" x14ac:dyDescent="0.25">
      <c r="A250" s="106"/>
      <c r="B250" s="125"/>
      <c r="C250" s="118"/>
      <c r="D250" s="118"/>
      <c r="E250" s="118"/>
      <c r="F250" s="118"/>
      <c r="G250" s="118"/>
      <c r="H250" s="118"/>
    </row>
    <row r="251" spans="1:8" x14ac:dyDescent="0.25">
      <c r="B251" s="118"/>
      <c r="C251" s="118"/>
      <c r="D251" s="118"/>
      <c r="E251" s="118"/>
      <c r="F251" s="118"/>
      <c r="G251" s="118"/>
      <c r="H251" s="118"/>
    </row>
    <row r="252" spans="1:8" x14ac:dyDescent="0.25">
      <c r="A252" s="106"/>
      <c r="B252" s="125"/>
      <c r="C252" s="118"/>
      <c r="D252" s="118"/>
      <c r="E252" s="118"/>
      <c r="F252" s="118"/>
      <c r="G252" s="118"/>
      <c r="H252" s="118"/>
    </row>
    <row r="253" spans="1:8" x14ac:dyDescent="0.25">
      <c r="B253" s="118"/>
      <c r="C253" s="118"/>
      <c r="D253" s="118"/>
      <c r="E253" s="118"/>
      <c r="F253" s="118"/>
      <c r="G253" s="118"/>
      <c r="H253" s="118"/>
    </row>
    <row r="254" spans="1:8" x14ac:dyDescent="0.25">
      <c r="A254" s="106"/>
    </row>
    <row r="255" spans="1:8" x14ac:dyDescent="0.25">
      <c r="A255" s="106"/>
    </row>
    <row r="256" spans="1:8" x14ac:dyDescent="0.25">
      <c r="A256" s="106"/>
      <c r="G256" s="122"/>
    </row>
    <row r="257" spans="1:7" x14ac:dyDescent="0.25">
      <c r="G257" s="118"/>
    </row>
    <row r="258" spans="1:7" x14ac:dyDescent="0.25">
      <c r="A258" s="106"/>
      <c r="G258" s="118"/>
    </row>
    <row r="259" spans="1:7" x14ac:dyDescent="0.25">
      <c r="G259" s="118"/>
    </row>
    <row r="260" spans="1:7" x14ac:dyDescent="0.25">
      <c r="G260" s="118"/>
    </row>
    <row r="261" spans="1:7" x14ac:dyDescent="0.25">
      <c r="D261" s="118"/>
      <c r="G261" s="118"/>
    </row>
    <row r="262" spans="1:7" x14ac:dyDescent="0.25">
      <c r="G262" s="118"/>
    </row>
    <row r="263" spans="1:7" x14ac:dyDescent="0.25">
      <c r="G263" s="118"/>
    </row>
    <row r="264" spans="1:7" x14ac:dyDescent="0.25">
      <c r="G264" s="118"/>
    </row>
    <row r="266" spans="1:7" x14ac:dyDescent="0.25">
      <c r="G266" s="118"/>
    </row>
    <row r="271" spans="1:7" x14ac:dyDescent="0.25">
      <c r="A271" s="106"/>
      <c r="B271" s="106"/>
    </row>
    <row r="272" spans="1:7" x14ac:dyDescent="0.25">
      <c r="A272" s="106"/>
      <c r="B272" s="106"/>
    </row>
    <row r="273" spans="1:8" x14ac:dyDescent="0.25">
      <c r="B273" s="106"/>
    </row>
    <row r="274" spans="1:8" x14ac:dyDescent="0.25">
      <c r="A274" s="106"/>
      <c r="B274" s="106"/>
    </row>
    <row r="275" spans="1:8" x14ac:dyDescent="0.25">
      <c r="A275" s="106"/>
    </row>
    <row r="276" spans="1:8" x14ac:dyDescent="0.25">
      <c r="A276" s="106"/>
      <c r="G276" s="122"/>
    </row>
    <row r="277" spans="1:8" x14ac:dyDescent="0.25">
      <c r="A277" s="106"/>
      <c r="G277" s="118"/>
    </row>
    <row r="278" spans="1:8" x14ac:dyDescent="0.25">
      <c r="A278" s="106"/>
      <c r="G278" s="118"/>
    </row>
    <row r="279" spans="1:8" x14ac:dyDescent="0.25">
      <c r="A279" s="106"/>
      <c r="G279" s="118"/>
    </row>
    <row r="281" spans="1:8" x14ac:dyDescent="0.25">
      <c r="B281" s="126"/>
      <c r="C281" s="126"/>
      <c r="D281" s="127"/>
      <c r="E281" s="127"/>
      <c r="F281" s="127"/>
      <c r="G281" s="126"/>
      <c r="H281" s="127"/>
    </row>
    <row r="282" spans="1:8" x14ac:dyDescent="0.25">
      <c r="D282" s="118"/>
      <c r="G282" s="118"/>
    </row>
    <row r="283" spans="1:8" x14ac:dyDescent="0.25">
      <c r="G283" s="118"/>
    </row>
    <row r="284" spans="1:8" x14ac:dyDescent="0.25">
      <c r="D284" s="118"/>
      <c r="G284" s="118"/>
    </row>
    <row r="285" spans="1:8" x14ac:dyDescent="0.25">
      <c r="A285" s="127"/>
    </row>
    <row r="286" spans="1:8" x14ac:dyDescent="0.25">
      <c r="D286" s="118"/>
      <c r="G286" s="118"/>
    </row>
    <row r="287" spans="1:8" x14ac:dyDescent="0.25">
      <c r="D287" s="118"/>
      <c r="G287" s="118"/>
    </row>
    <row r="288" spans="1:8" x14ac:dyDescent="0.25">
      <c r="D288" s="118"/>
    </row>
    <row r="289" spans="1:8" x14ac:dyDescent="0.25">
      <c r="D289" s="118"/>
      <c r="G289" s="118"/>
      <c r="H289" s="118"/>
    </row>
    <row r="290" spans="1:8" x14ac:dyDescent="0.25">
      <c r="G290" s="118"/>
    </row>
    <row r="298" spans="1:8" x14ac:dyDescent="0.25">
      <c r="B298" s="127"/>
      <c r="C298" s="127"/>
      <c r="D298" s="127"/>
      <c r="E298" s="127"/>
      <c r="F298" s="127"/>
    </row>
    <row r="299" spans="1:8" x14ac:dyDescent="0.25">
      <c r="A299" s="106"/>
    </row>
    <row r="301" spans="1:8" x14ac:dyDescent="0.25">
      <c r="G301" s="118"/>
    </row>
    <row r="302" spans="1:8" x14ac:dyDescent="0.25">
      <c r="A302" s="106"/>
      <c r="G302" s="118"/>
    </row>
    <row r="303" spans="1:8" x14ac:dyDescent="0.25">
      <c r="D303" s="118"/>
      <c r="G303" s="118"/>
    </row>
    <row r="305" spans="1:8" x14ac:dyDescent="0.25">
      <c r="B305" s="127"/>
      <c r="C305" s="127"/>
      <c r="D305" s="127"/>
      <c r="E305" s="127"/>
      <c r="F305" s="127"/>
      <c r="G305" s="127"/>
      <c r="H305" s="127"/>
    </row>
    <row r="306" spans="1:8" x14ac:dyDescent="0.25">
      <c r="B306" s="118"/>
      <c r="C306" s="118"/>
      <c r="G306" s="118"/>
    </row>
    <row r="309" spans="1:8" x14ac:dyDescent="0.25">
      <c r="A309" s="127"/>
    </row>
    <row r="317" spans="1:8" x14ac:dyDescent="0.25">
      <c r="B317" s="106"/>
      <c r="C317" s="106"/>
      <c r="D317" s="106"/>
      <c r="E317" s="106"/>
      <c r="F317" s="106"/>
      <c r="G317" s="106"/>
      <c r="H317" s="106"/>
    </row>
    <row r="472" spans="11:11" x14ac:dyDescent="0.25">
      <c r="K472" s="115"/>
    </row>
    <row r="473" spans="11:11" x14ac:dyDescent="0.25">
      <c r="K473" s="115"/>
    </row>
    <row r="474" spans="11:11" x14ac:dyDescent="0.25">
      <c r="K474" s="115"/>
    </row>
    <row r="475" spans="11:11" x14ac:dyDescent="0.25">
      <c r="K475" s="115"/>
    </row>
  </sheetData>
  <mergeCells count="1">
    <mergeCell ref="J3:T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X572"/>
  <sheetViews>
    <sheetView zoomScaleNormal="100" workbookViewId="0">
      <pane ySplit="2" topLeftCell="A482" activePane="bottomLeft" state="frozen"/>
      <selection activeCell="K21" sqref="K21"/>
      <selection pane="bottomLeft" activeCell="P565" sqref="P565"/>
    </sheetView>
  </sheetViews>
  <sheetFormatPr defaultRowHeight="15.75" x14ac:dyDescent="0.25"/>
  <cols>
    <col min="1" max="1" width="27.7109375" style="39" bestFit="1" customWidth="1"/>
    <col min="2" max="2" width="22.42578125" style="73" customWidth="1"/>
    <col min="3" max="3" width="29.140625" style="39" customWidth="1"/>
    <col min="4" max="4" width="16.85546875" style="39" customWidth="1"/>
    <col min="5" max="5" width="15.28515625" style="39" customWidth="1"/>
    <col min="6" max="6" width="16.42578125" style="39" customWidth="1"/>
    <col min="7" max="7" width="13.7109375" style="39" customWidth="1"/>
    <col min="8" max="8" width="15.7109375" style="39" customWidth="1"/>
    <col min="9" max="9" width="15" style="39" customWidth="1"/>
    <col min="10" max="16384" width="9.140625" style="39"/>
  </cols>
  <sheetData>
    <row r="1" spans="1:24" ht="129.75" customHeight="1" x14ac:dyDescent="0.25">
      <c r="A1" s="129" t="s">
        <v>331</v>
      </c>
      <c r="B1" s="167" t="s">
        <v>251</v>
      </c>
      <c r="C1" s="167"/>
      <c r="D1" s="167"/>
      <c r="E1" s="167"/>
      <c r="F1" s="167"/>
      <c r="G1" s="167"/>
      <c r="H1" s="167"/>
      <c r="I1" s="167"/>
      <c r="N1" s="162" t="s">
        <v>347</v>
      </c>
      <c r="O1" s="162"/>
      <c r="P1" s="162"/>
      <c r="Q1" s="162"/>
      <c r="R1" s="162"/>
      <c r="S1" s="162"/>
      <c r="T1" s="162"/>
      <c r="U1" s="162"/>
      <c r="V1" s="162"/>
      <c r="W1" s="162"/>
      <c r="X1" s="162"/>
    </row>
    <row r="2" spans="1:24" s="40" customFormat="1" ht="63" x14ac:dyDescent="0.25">
      <c r="A2" s="130" t="s">
        <v>0</v>
      </c>
      <c r="B2" s="131" t="s">
        <v>1</v>
      </c>
      <c r="C2" s="130" t="s">
        <v>2</v>
      </c>
      <c r="D2" s="131" t="s">
        <v>3</v>
      </c>
      <c r="E2" s="131" t="s">
        <v>4</v>
      </c>
      <c r="F2" s="131" t="s">
        <v>5</v>
      </c>
      <c r="G2" s="131" t="s">
        <v>6</v>
      </c>
      <c r="H2" s="131" t="s">
        <v>4</v>
      </c>
      <c r="I2" s="131" t="s">
        <v>5</v>
      </c>
    </row>
    <row r="3" spans="1:24" x14ac:dyDescent="0.25">
      <c r="A3" s="65" t="s">
        <v>7</v>
      </c>
      <c r="B3" s="66"/>
      <c r="C3" s="53"/>
      <c r="D3" s="53"/>
      <c r="E3" s="53"/>
      <c r="F3" s="53"/>
      <c r="G3" s="53"/>
      <c r="H3" s="53"/>
      <c r="I3" s="53"/>
    </row>
    <row r="4" spans="1:24" x14ac:dyDescent="0.25">
      <c r="A4" s="46"/>
      <c r="B4" s="163" t="s">
        <v>8</v>
      </c>
      <c r="C4" s="39" t="s">
        <v>9</v>
      </c>
      <c r="D4" s="47">
        <v>273</v>
      </c>
      <c r="E4" s="48">
        <v>7.0828987832597941</v>
      </c>
      <c r="F4" s="48">
        <v>106.32344824125646</v>
      </c>
    </row>
    <row r="5" spans="1:24" x14ac:dyDescent="0.25">
      <c r="A5" s="46"/>
      <c r="B5" s="163"/>
      <c r="C5" s="39" t="s">
        <v>10</v>
      </c>
      <c r="D5" s="47">
        <v>61</v>
      </c>
      <c r="E5" s="48">
        <v>2.5461377870563675</v>
      </c>
      <c r="F5" s="48">
        <v>54.776555131372113</v>
      </c>
    </row>
    <row r="6" spans="1:24" x14ac:dyDescent="0.25">
      <c r="A6" s="46"/>
      <c r="B6" s="163"/>
      <c r="C6" s="39" t="s">
        <v>11</v>
      </c>
      <c r="D6" s="47">
        <v>4</v>
      </c>
      <c r="E6" s="48">
        <v>10.376470588235295</v>
      </c>
      <c r="F6" s="48">
        <v>60.410958904109592</v>
      </c>
    </row>
    <row r="7" spans="1:24" x14ac:dyDescent="0.25">
      <c r="A7" s="46"/>
      <c r="B7" s="163"/>
      <c r="C7" s="39" t="s">
        <v>12</v>
      </c>
      <c r="D7" s="47">
        <v>33</v>
      </c>
      <c r="E7" s="48">
        <v>17.961363636363636</v>
      </c>
      <c r="F7" s="48">
        <v>65.612287256122869</v>
      </c>
    </row>
    <row r="8" spans="1:24" x14ac:dyDescent="0.25">
      <c r="A8" s="46"/>
      <c r="B8" s="163"/>
      <c r="C8" s="39" t="s">
        <v>13</v>
      </c>
      <c r="D8" s="47">
        <v>45</v>
      </c>
      <c r="E8" s="48">
        <v>7.2322970639032818</v>
      </c>
      <c r="F8" s="48">
        <v>101.97869101978692</v>
      </c>
    </row>
    <row r="9" spans="1:24" x14ac:dyDescent="0.25">
      <c r="A9" s="46"/>
      <c r="B9" s="163"/>
      <c r="C9" s="39" t="s">
        <v>14</v>
      </c>
      <c r="D9" s="47">
        <v>25</v>
      </c>
      <c r="E9" s="48">
        <v>18.281879194630871</v>
      </c>
      <c r="F9" s="48">
        <v>89.556164383561651</v>
      </c>
    </row>
    <row r="10" spans="1:24" x14ac:dyDescent="0.25">
      <c r="A10" s="46"/>
      <c r="B10" s="163"/>
      <c r="C10" s="39" t="s">
        <v>15</v>
      </c>
      <c r="D10" s="47">
        <v>144</v>
      </c>
      <c r="E10" s="48">
        <v>9.4077817079332995</v>
      </c>
      <c r="F10" s="48">
        <v>70.844748858447488</v>
      </c>
    </row>
    <row r="11" spans="1:24" x14ac:dyDescent="0.25">
      <c r="A11" s="46"/>
      <c r="B11" s="163"/>
      <c r="C11" s="39" t="s">
        <v>16</v>
      </c>
      <c r="D11" s="47">
        <v>107</v>
      </c>
      <c r="E11" s="48">
        <v>7.4857010357087646</v>
      </c>
      <c r="F11" s="48">
        <v>123.99180642683396</v>
      </c>
    </row>
    <row r="12" spans="1:24" x14ac:dyDescent="0.25">
      <c r="A12" s="46"/>
      <c r="B12" s="163"/>
      <c r="C12" s="39" t="s">
        <v>17</v>
      </c>
      <c r="D12" s="47">
        <v>10</v>
      </c>
      <c r="E12" s="48">
        <v>2.6953872932985203</v>
      </c>
      <c r="F12" s="48">
        <v>84.849315068493155</v>
      </c>
    </row>
    <row r="13" spans="1:24" x14ac:dyDescent="0.25">
      <c r="A13" s="46"/>
      <c r="B13" s="163"/>
      <c r="C13" s="39" t="s">
        <v>18</v>
      </c>
      <c r="D13" s="47">
        <v>39</v>
      </c>
      <c r="E13" s="48">
        <v>7.2263544536271809</v>
      </c>
      <c r="F13" s="48">
        <v>110.56550755180891</v>
      </c>
    </row>
    <row r="14" spans="1:24" x14ac:dyDescent="0.25">
      <c r="A14" s="46"/>
      <c r="B14" s="163"/>
      <c r="C14" s="39" t="s">
        <v>19</v>
      </c>
      <c r="D14" s="47">
        <v>39</v>
      </c>
      <c r="E14" s="48">
        <v>4.9335918565196319</v>
      </c>
      <c r="F14" s="48">
        <v>71.499824376536694</v>
      </c>
    </row>
    <row r="15" spans="1:24" x14ac:dyDescent="0.25">
      <c r="A15" s="46"/>
      <c r="B15" s="163"/>
      <c r="C15" s="39" t="s">
        <v>20</v>
      </c>
      <c r="D15" s="47">
        <v>28</v>
      </c>
      <c r="E15" s="48">
        <v>4.8732984293193713</v>
      </c>
      <c r="F15" s="48">
        <v>91.07632093933465</v>
      </c>
    </row>
    <row r="16" spans="1:24" x14ac:dyDescent="0.25">
      <c r="A16" s="46"/>
      <c r="B16" s="163"/>
      <c r="C16" s="39" t="s">
        <v>21</v>
      </c>
      <c r="D16" s="47">
        <v>33</v>
      </c>
      <c r="E16" s="48">
        <v>3.1993171148100727</v>
      </c>
      <c r="F16" s="48">
        <v>62.233291822332923</v>
      </c>
    </row>
    <row r="17" spans="1:9" x14ac:dyDescent="0.25">
      <c r="A17" s="46"/>
      <c r="B17" s="163"/>
      <c r="C17" s="39" t="s">
        <v>22</v>
      </c>
      <c r="D17" s="47">
        <v>21</v>
      </c>
      <c r="E17" s="48">
        <v>2.536161335187761</v>
      </c>
      <c r="F17" s="48">
        <v>95.159817351598164</v>
      </c>
    </row>
    <row r="18" spans="1:9" x14ac:dyDescent="0.25">
      <c r="A18" s="46"/>
      <c r="B18" s="163"/>
      <c r="C18" s="39" t="s">
        <v>23</v>
      </c>
      <c r="D18" s="47">
        <v>123</v>
      </c>
      <c r="E18" s="48">
        <v>4.4615147149619263</v>
      </c>
      <c r="F18" s="48">
        <v>96.574228755986198</v>
      </c>
    </row>
    <row r="19" spans="1:9" x14ac:dyDescent="0.25">
      <c r="A19" s="46"/>
      <c r="B19" s="163"/>
      <c r="C19" s="39" t="s">
        <v>24</v>
      </c>
      <c r="D19" s="47">
        <v>76</v>
      </c>
      <c r="E19" s="48">
        <v>13.073243647234678</v>
      </c>
      <c r="F19" s="48">
        <v>31.528478731074259</v>
      </c>
    </row>
    <row r="20" spans="1:9" s="53" customFormat="1" ht="16.5" thickBot="1" x14ac:dyDescent="0.3">
      <c r="A20" s="49"/>
      <c r="B20" s="164"/>
      <c r="C20" s="50" t="s">
        <v>25</v>
      </c>
      <c r="D20" s="51">
        <v>1061</v>
      </c>
      <c r="E20" s="52">
        <v>6.0800262555660023</v>
      </c>
      <c r="F20" s="52">
        <v>88.498831549455801</v>
      </c>
      <c r="G20" s="51"/>
      <c r="H20" s="52"/>
      <c r="I20" s="52"/>
    </row>
    <row r="21" spans="1:9" x14ac:dyDescent="0.25">
      <c r="A21" s="54"/>
      <c r="B21" s="42"/>
      <c r="C21" s="43"/>
      <c r="D21" s="43"/>
      <c r="E21" s="43"/>
      <c r="F21" s="43"/>
      <c r="G21" s="43"/>
      <c r="H21" s="43"/>
      <c r="I21" s="43"/>
    </row>
    <row r="22" spans="1:9" x14ac:dyDescent="0.25">
      <c r="A22" s="46"/>
      <c r="B22" s="165" t="s">
        <v>26</v>
      </c>
      <c r="C22" s="39" t="s">
        <v>9</v>
      </c>
      <c r="D22" s="47">
        <v>202</v>
      </c>
      <c r="E22" s="48">
        <v>5.6325394652796792</v>
      </c>
      <c r="F22" s="48">
        <v>83.720330937203315</v>
      </c>
    </row>
    <row r="23" spans="1:9" x14ac:dyDescent="0.25">
      <c r="A23" s="46"/>
      <c r="B23" s="165"/>
      <c r="C23" s="39" t="s">
        <v>10</v>
      </c>
      <c r="D23" s="47">
        <v>173</v>
      </c>
      <c r="E23" s="48">
        <v>4.5946237849513984</v>
      </c>
      <c r="F23" s="48">
        <v>60.633462665294161</v>
      </c>
    </row>
    <row r="24" spans="1:9" x14ac:dyDescent="0.25">
      <c r="A24" s="46"/>
      <c r="B24" s="165"/>
      <c r="C24" s="39" t="s">
        <v>11</v>
      </c>
      <c r="D24" s="47">
        <v>28</v>
      </c>
      <c r="E24" s="48">
        <v>4.4391891891891895</v>
      </c>
      <c r="F24" s="48">
        <v>12.857142857142858</v>
      </c>
    </row>
    <row r="25" spans="1:9" x14ac:dyDescent="0.25">
      <c r="A25" s="46"/>
      <c r="B25" s="165"/>
      <c r="C25" s="39" t="s">
        <v>12</v>
      </c>
      <c r="D25" s="47">
        <v>28</v>
      </c>
      <c r="E25" s="48"/>
      <c r="F25" s="48"/>
    </row>
    <row r="26" spans="1:9" x14ac:dyDescent="0.25">
      <c r="A26" s="46"/>
      <c r="B26" s="165"/>
      <c r="C26" s="39" t="s">
        <v>13</v>
      </c>
      <c r="D26" s="47">
        <v>67</v>
      </c>
      <c r="E26" s="48">
        <v>10.644179104477612</v>
      </c>
      <c r="F26" s="48">
        <v>72.905336332038445</v>
      </c>
    </row>
    <row r="27" spans="1:9" x14ac:dyDescent="0.25">
      <c r="A27" s="46"/>
      <c r="B27" s="165"/>
      <c r="C27" s="39" t="s">
        <v>14</v>
      </c>
      <c r="D27" s="47">
        <v>43</v>
      </c>
      <c r="E27" s="48">
        <v>12.829268292682928</v>
      </c>
      <c r="F27" s="48">
        <v>113.94711691621536</v>
      </c>
    </row>
    <row r="28" spans="1:9" x14ac:dyDescent="0.25">
      <c r="A28" s="46"/>
      <c r="B28" s="165"/>
      <c r="C28" s="39" t="s">
        <v>15</v>
      </c>
      <c r="D28" s="47">
        <v>58</v>
      </c>
      <c r="E28" s="48">
        <v>5.1770078740157484</v>
      </c>
      <c r="F28" s="48">
        <v>77.64289088332545</v>
      </c>
    </row>
    <row r="29" spans="1:9" ht="18.75" x14ac:dyDescent="0.25">
      <c r="A29" s="46"/>
      <c r="B29" s="165"/>
      <c r="C29" s="55" t="s">
        <v>334</v>
      </c>
      <c r="D29" s="47">
        <v>241</v>
      </c>
      <c r="E29" s="48">
        <v>7.0458343573359548</v>
      </c>
      <c r="F29" s="48">
        <v>65.183879952253733</v>
      </c>
    </row>
    <row r="30" spans="1:9" x14ac:dyDescent="0.25">
      <c r="A30" s="46"/>
      <c r="B30" s="165"/>
      <c r="C30" s="39" t="s">
        <v>18</v>
      </c>
      <c r="D30" s="47">
        <v>33</v>
      </c>
      <c r="E30" s="48">
        <v>7.2213896457765667</v>
      </c>
      <c r="F30" s="48">
        <v>88.011623080116223</v>
      </c>
    </row>
    <row r="31" spans="1:9" x14ac:dyDescent="0.25">
      <c r="A31" s="46"/>
      <c r="B31" s="165"/>
      <c r="C31" s="39" t="s">
        <v>19</v>
      </c>
      <c r="D31" s="47">
        <v>32</v>
      </c>
      <c r="E31" s="48">
        <v>5.4403625954198471</v>
      </c>
      <c r="F31" s="48">
        <v>97.628424657534254</v>
      </c>
    </row>
    <row r="32" spans="1:9" x14ac:dyDescent="0.25">
      <c r="A32" s="46"/>
      <c r="B32" s="165"/>
      <c r="C32" s="39" t="s">
        <v>21</v>
      </c>
      <c r="D32" s="47">
        <v>61</v>
      </c>
      <c r="E32" s="48">
        <v>2.4971827811584402</v>
      </c>
      <c r="F32" s="48">
        <v>49.764203907478105</v>
      </c>
    </row>
    <row r="33" spans="1:9" x14ac:dyDescent="0.25">
      <c r="A33" s="46"/>
      <c r="B33" s="165"/>
      <c r="C33" s="39" t="s">
        <v>22</v>
      </c>
      <c r="D33" s="47">
        <v>42</v>
      </c>
      <c r="E33" s="48">
        <v>2.7897227856659907</v>
      </c>
      <c r="F33" s="48">
        <v>26.914546640574041</v>
      </c>
    </row>
    <row r="34" spans="1:9" x14ac:dyDescent="0.25">
      <c r="A34" s="46"/>
      <c r="B34" s="165"/>
      <c r="C34" s="39" t="s">
        <v>23</v>
      </c>
      <c r="D34" s="47">
        <v>104</v>
      </c>
      <c r="E34" s="48">
        <v>4.066621213596961</v>
      </c>
      <c r="F34" s="48">
        <v>109.98946259220232</v>
      </c>
    </row>
    <row r="35" spans="1:9" x14ac:dyDescent="0.25">
      <c r="A35" s="46"/>
      <c r="B35" s="165"/>
      <c r="C35" s="39" t="s">
        <v>24</v>
      </c>
      <c r="D35" s="47">
        <v>37</v>
      </c>
      <c r="E35" s="48">
        <v>15.438502673796792</v>
      </c>
      <c r="F35" s="48">
        <v>21.377267678637544</v>
      </c>
    </row>
    <row r="36" spans="1:9" s="53" customFormat="1" ht="16.5" thickBot="1" x14ac:dyDescent="0.3">
      <c r="A36" s="49"/>
      <c r="B36" s="166"/>
      <c r="C36" s="50" t="s">
        <v>25</v>
      </c>
      <c r="D36" s="51">
        <v>1149</v>
      </c>
      <c r="E36" s="52">
        <v>5.4293929949539921</v>
      </c>
      <c r="F36" s="52">
        <v>69.784565494712496</v>
      </c>
      <c r="G36" s="51"/>
      <c r="H36" s="52"/>
      <c r="I36" s="52"/>
    </row>
    <row r="37" spans="1:9" x14ac:dyDescent="0.25">
      <c r="A37" s="54"/>
      <c r="B37" s="42"/>
      <c r="C37" s="43"/>
      <c r="D37" s="43"/>
      <c r="E37" s="43"/>
      <c r="F37" s="43"/>
      <c r="G37" s="43"/>
      <c r="H37" s="43"/>
      <c r="I37" s="43"/>
    </row>
    <row r="38" spans="1:9" x14ac:dyDescent="0.25">
      <c r="A38" s="46"/>
      <c r="B38" s="165" t="s">
        <v>27</v>
      </c>
      <c r="C38" s="39" t="s">
        <v>9</v>
      </c>
      <c r="D38" s="47">
        <v>215</v>
      </c>
      <c r="E38" s="48">
        <v>6.5903397229075722</v>
      </c>
      <c r="F38" s="48">
        <v>88.498247849633643</v>
      </c>
    </row>
    <row r="39" spans="1:9" x14ac:dyDescent="0.25">
      <c r="A39" s="46"/>
      <c r="B39" s="165"/>
      <c r="C39" s="39" t="s">
        <v>13</v>
      </c>
      <c r="D39" s="47">
        <v>49</v>
      </c>
      <c r="E39" s="48">
        <v>7.9930651872399441</v>
      </c>
      <c r="F39" s="48">
        <v>64.445065697511879</v>
      </c>
    </row>
    <row r="40" spans="1:9" x14ac:dyDescent="0.25">
      <c r="A40" s="46"/>
      <c r="B40" s="165"/>
      <c r="C40" s="39" t="s">
        <v>14</v>
      </c>
      <c r="D40" s="47">
        <v>9</v>
      </c>
      <c r="E40" s="48">
        <v>10.389105058365759</v>
      </c>
      <c r="F40" s="48">
        <v>81.278538812785385</v>
      </c>
    </row>
    <row r="41" spans="1:9" x14ac:dyDescent="0.25">
      <c r="A41" s="46"/>
      <c r="B41" s="165"/>
      <c r="C41" s="39" t="s">
        <v>16</v>
      </c>
      <c r="D41" s="47">
        <v>166</v>
      </c>
      <c r="E41" s="48">
        <v>6.8630952380952381</v>
      </c>
      <c r="F41" s="48">
        <v>66.603399900973756</v>
      </c>
    </row>
    <row r="42" spans="1:9" x14ac:dyDescent="0.25">
      <c r="A42" s="46"/>
      <c r="B42" s="165"/>
      <c r="C42" s="39" t="s">
        <v>18</v>
      </c>
      <c r="D42" s="47">
        <v>33</v>
      </c>
      <c r="E42" s="48">
        <v>6.8848797250859111</v>
      </c>
      <c r="F42" s="48">
        <v>66.533831465338309</v>
      </c>
    </row>
    <row r="43" spans="1:9" x14ac:dyDescent="0.25">
      <c r="A43" s="46"/>
      <c r="B43" s="165"/>
      <c r="C43" s="39" t="s">
        <v>28</v>
      </c>
      <c r="D43" s="47">
        <v>63</v>
      </c>
      <c r="E43" s="48">
        <v>5.1117855336368239</v>
      </c>
      <c r="F43" s="48">
        <v>43.948684496629703</v>
      </c>
    </row>
    <row r="44" spans="1:9" x14ac:dyDescent="0.25">
      <c r="A44" s="46"/>
      <c r="B44" s="165"/>
      <c r="C44" s="39" t="s">
        <v>19</v>
      </c>
      <c r="D44" s="47">
        <v>24</v>
      </c>
      <c r="E44" s="48">
        <v>5.6527514231499048</v>
      </c>
      <c r="F44" s="48">
        <v>68.013698630136986</v>
      </c>
    </row>
    <row r="45" spans="1:9" x14ac:dyDescent="0.25">
      <c r="A45" s="46"/>
      <c r="B45" s="165"/>
      <c r="C45" s="39" t="s">
        <v>20</v>
      </c>
      <c r="D45" s="47">
        <v>24</v>
      </c>
      <c r="E45" s="48">
        <v>7.3035714285714288</v>
      </c>
      <c r="F45" s="48">
        <v>116.72374429223746</v>
      </c>
    </row>
    <row r="46" spans="1:9" x14ac:dyDescent="0.25">
      <c r="A46" s="46"/>
      <c r="B46" s="165"/>
      <c r="C46" s="39" t="s">
        <v>29</v>
      </c>
      <c r="D46" s="47">
        <v>14</v>
      </c>
      <c r="E46" s="48">
        <v>3.9271356783919598</v>
      </c>
      <c r="F46" s="48">
        <v>61.174168297455964</v>
      </c>
    </row>
    <row r="47" spans="1:9" ht="18.75" x14ac:dyDescent="0.25">
      <c r="A47" s="46"/>
      <c r="B47" s="165"/>
      <c r="C47" s="39" t="s">
        <v>341</v>
      </c>
      <c r="D47" s="47"/>
      <c r="E47" s="48"/>
      <c r="F47" s="48"/>
    </row>
    <row r="48" spans="1:9" x14ac:dyDescent="0.25">
      <c r="A48" s="46"/>
      <c r="B48" s="165"/>
      <c r="C48" s="39" t="s">
        <v>24</v>
      </c>
      <c r="D48" s="47">
        <v>29</v>
      </c>
      <c r="E48" s="48">
        <v>9.5841584158415838</v>
      </c>
      <c r="F48" s="48">
        <v>27.435049598488426</v>
      </c>
    </row>
    <row r="49" spans="1:9" s="53" customFormat="1" ht="16.5" thickBot="1" x14ac:dyDescent="0.3">
      <c r="A49" s="49"/>
      <c r="B49" s="166"/>
      <c r="C49" s="50" t="s">
        <v>25</v>
      </c>
      <c r="D49" s="51">
        <v>626</v>
      </c>
      <c r="E49" s="52">
        <v>6.6233928499455885</v>
      </c>
      <c r="F49" s="52">
        <v>71.921309466497434</v>
      </c>
      <c r="G49" s="51"/>
      <c r="H49" s="52"/>
      <c r="I49" s="52"/>
    </row>
    <row r="50" spans="1:9" x14ac:dyDescent="0.25">
      <c r="A50" s="54"/>
      <c r="B50" s="42"/>
      <c r="C50" s="43"/>
      <c r="D50" s="43"/>
      <c r="E50" s="43"/>
      <c r="F50" s="43"/>
      <c r="G50" s="43"/>
      <c r="H50" s="43"/>
      <c r="I50" s="43"/>
    </row>
    <row r="51" spans="1:9" x14ac:dyDescent="0.25">
      <c r="A51" s="46"/>
      <c r="B51" s="165" t="s">
        <v>30</v>
      </c>
      <c r="C51" s="39" t="s">
        <v>9</v>
      </c>
      <c r="D51" s="47">
        <v>71</v>
      </c>
      <c r="E51" s="48">
        <v>5.5240566037735848</v>
      </c>
      <c r="F51" s="48">
        <v>90.38008875168822</v>
      </c>
    </row>
    <row r="52" spans="1:9" x14ac:dyDescent="0.25">
      <c r="A52" s="46"/>
      <c r="B52" s="165"/>
      <c r="C52" s="39" t="s">
        <v>16</v>
      </c>
      <c r="D52" s="47">
        <v>59</v>
      </c>
      <c r="E52" s="48">
        <v>7.2690775360098066</v>
      </c>
      <c r="F52" s="48">
        <v>110.14162990480612</v>
      </c>
    </row>
    <row r="53" spans="1:9" x14ac:dyDescent="0.25">
      <c r="A53" s="46"/>
      <c r="B53" s="165"/>
      <c r="C53" s="39" t="s">
        <v>19</v>
      </c>
      <c r="D53" s="47">
        <v>13</v>
      </c>
      <c r="E53" s="48">
        <v>4.3448275862068968</v>
      </c>
      <c r="F53" s="48">
        <v>71.696522655426762</v>
      </c>
    </row>
    <row r="54" spans="1:9" x14ac:dyDescent="0.25">
      <c r="A54" s="46"/>
      <c r="B54" s="165"/>
      <c r="C54" s="39" t="s">
        <v>21</v>
      </c>
      <c r="D54" s="47">
        <v>9</v>
      </c>
      <c r="E54" s="48">
        <v>3.4076923076923076</v>
      </c>
      <c r="F54" s="48">
        <v>53.94216133942161</v>
      </c>
    </row>
    <row r="55" spans="1:9" ht="18.75" x14ac:dyDescent="0.25">
      <c r="A55" s="46"/>
      <c r="B55" s="165"/>
      <c r="C55" s="56" t="s">
        <v>342</v>
      </c>
      <c r="D55" s="47"/>
      <c r="E55" s="48"/>
      <c r="F55" s="48"/>
    </row>
    <row r="56" spans="1:9" x14ac:dyDescent="0.25">
      <c r="A56" s="46"/>
      <c r="B56" s="165"/>
      <c r="C56" s="39" t="s">
        <v>24</v>
      </c>
      <c r="D56" s="47">
        <v>14</v>
      </c>
      <c r="E56" s="48">
        <v>22.923076923076923</v>
      </c>
      <c r="F56" s="48">
        <v>29.158512720156555</v>
      </c>
    </row>
    <row r="57" spans="1:9" s="53" customFormat="1" ht="16.5" thickBot="1" x14ac:dyDescent="0.3">
      <c r="A57" s="49"/>
      <c r="B57" s="166"/>
      <c r="C57" s="50" t="s">
        <v>25</v>
      </c>
      <c r="D57" s="51">
        <v>166</v>
      </c>
      <c r="E57" s="52">
        <v>6.0652688535678054</v>
      </c>
      <c r="F57" s="52">
        <v>88.801782472355171</v>
      </c>
      <c r="G57" s="51"/>
      <c r="H57" s="52"/>
      <c r="I57" s="52"/>
    </row>
    <row r="58" spans="1:9" x14ac:dyDescent="0.25">
      <c r="A58" s="54"/>
      <c r="B58" s="57"/>
      <c r="C58" s="43"/>
      <c r="D58" s="43"/>
      <c r="E58" s="43"/>
      <c r="F58" s="43"/>
      <c r="G58" s="43"/>
      <c r="H58" s="43"/>
      <c r="I58" s="43"/>
    </row>
    <row r="59" spans="1:9" ht="20.25" customHeight="1" x14ac:dyDescent="0.25">
      <c r="A59" s="46"/>
      <c r="B59" s="163" t="s">
        <v>35</v>
      </c>
      <c r="C59" s="39" t="s">
        <v>36</v>
      </c>
      <c r="D59" s="47">
        <v>147</v>
      </c>
      <c r="E59" s="48">
        <v>11.219519519519519</v>
      </c>
      <c r="F59" s="48">
        <v>69.63190755754357</v>
      </c>
    </row>
    <row r="60" spans="1:9" s="53" customFormat="1" ht="22.5" customHeight="1" thickBot="1" x14ac:dyDescent="0.3">
      <c r="A60" s="49"/>
      <c r="B60" s="164"/>
      <c r="C60" s="50" t="s">
        <v>25</v>
      </c>
      <c r="D60" s="51">
        <v>147</v>
      </c>
      <c r="E60" s="52">
        <v>11.219519519519519</v>
      </c>
      <c r="F60" s="52">
        <v>69.63190755754357</v>
      </c>
      <c r="G60" s="51"/>
      <c r="H60" s="52"/>
      <c r="I60" s="52"/>
    </row>
    <row r="61" spans="1:9" x14ac:dyDescent="0.25">
      <c r="A61" s="54"/>
      <c r="B61" s="42"/>
      <c r="C61" s="43"/>
      <c r="D61" s="43"/>
      <c r="E61" s="43"/>
      <c r="F61" s="43"/>
      <c r="G61" s="43"/>
      <c r="H61" s="43"/>
      <c r="I61" s="43"/>
    </row>
    <row r="62" spans="1:9" x14ac:dyDescent="0.25">
      <c r="A62" s="46"/>
      <c r="B62" s="165" t="s">
        <v>254</v>
      </c>
      <c r="C62" s="39" t="s">
        <v>9</v>
      </c>
      <c r="D62" s="47">
        <v>141</v>
      </c>
      <c r="E62" s="48">
        <v>7.3336640211640214</v>
      </c>
      <c r="F62" s="48">
        <v>86.18284270863694</v>
      </c>
    </row>
    <row r="63" spans="1:9" x14ac:dyDescent="0.25">
      <c r="A63" s="46"/>
      <c r="B63" s="165"/>
      <c r="C63" s="39" t="s">
        <v>13</v>
      </c>
      <c r="D63" s="47">
        <v>41</v>
      </c>
      <c r="E63" s="48">
        <v>10.002759889604416</v>
      </c>
      <c r="F63" s="48">
        <v>72.656197794854663</v>
      </c>
    </row>
    <row r="64" spans="1:9" x14ac:dyDescent="0.25">
      <c r="A64" s="46"/>
      <c r="B64" s="165"/>
      <c r="C64" s="39" t="s">
        <v>16</v>
      </c>
      <c r="D64" s="47">
        <v>101</v>
      </c>
      <c r="E64" s="48">
        <v>6.5357647724059937</v>
      </c>
      <c r="F64" s="48">
        <v>62.707174827071746</v>
      </c>
    </row>
    <row r="65" spans="1:9" x14ac:dyDescent="0.25">
      <c r="A65" s="46"/>
      <c r="B65" s="165"/>
      <c r="C65" s="39" t="s">
        <v>19</v>
      </c>
      <c r="D65" s="47">
        <v>31</v>
      </c>
      <c r="E65" s="48">
        <v>5.5693430656934311</v>
      </c>
      <c r="F65" s="48">
        <v>60.689350419796732</v>
      </c>
    </row>
    <row r="66" spans="1:9" x14ac:dyDescent="0.25">
      <c r="A66" s="46"/>
      <c r="B66" s="165"/>
      <c r="C66" s="39" t="s">
        <v>20</v>
      </c>
      <c r="D66" s="47">
        <v>17</v>
      </c>
      <c r="E66" s="48">
        <v>2.9500805152979064</v>
      </c>
      <c r="F66" s="48">
        <v>59.049153908138592</v>
      </c>
    </row>
    <row r="67" spans="1:9" x14ac:dyDescent="0.25">
      <c r="A67" s="46"/>
      <c r="B67" s="165"/>
      <c r="C67" s="39" t="s">
        <v>21</v>
      </c>
      <c r="D67" s="47">
        <v>25</v>
      </c>
      <c r="E67" s="48">
        <v>5.3515625</v>
      </c>
      <c r="F67" s="48">
        <v>52.547945205479451</v>
      </c>
    </row>
    <row r="68" spans="1:9" x14ac:dyDescent="0.25">
      <c r="A68" s="46"/>
      <c r="B68" s="165"/>
      <c r="C68" s="39" t="s">
        <v>22</v>
      </c>
      <c r="D68" s="47">
        <v>24</v>
      </c>
      <c r="E68" s="48">
        <v>2.3198573127229487</v>
      </c>
      <c r="F68" s="48">
        <v>44.543378995433791</v>
      </c>
    </row>
    <row r="69" spans="1:9" x14ac:dyDescent="0.25">
      <c r="A69" s="46"/>
      <c r="B69" s="165"/>
      <c r="C69" s="55" t="s">
        <v>344</v>
      </c>
      <c r="D69" s="47">
        <v>105</v>
      </c>
      <c r="E69" s="48">
        <v>4.2972527472527471</v>
      </c>
      <c r="F69" s="48">
        <v>61.221135029354208</v>
      </c>
    </row>
    <row r="70" spans="1:9" x14ac:dyDescent="0.25">
      <c r="A70" s="46"/>
      <c r="B70" s="165"/>
      <c r="C70" s="56" t="s">
        <v>24</v>
      </c>
      <c r="D70" s="47">
        <v>0</v>
      </c>
      <c r="E70" s="48">
        <v>9.7122641509433958</v>
      </c>
      <c r="F70" s="48"/>
    </row>
    <row r="71" spans="1:9" s="53" customFormat="1" ht="16.5" thickBot="1" x14ac:dyDescent="0.3">
      <c r="A71" s="49"/>
      <c r="B71" s="166"/>
      <c r="C71" s="50" t="s">
        <v>25</v>
      </c>
      <c r="D71" s="51">
        <v>485</v>
      </c>
      <c r="E71" s="52">
        <v>5.7528625508248821</v>
      </c>
      <c r="F71" s="52">
        <v>69.534811467306881</v>
      </c>
      <c r="G71" s="51"/>
      <c r="H71" s="52"/>
      <c r="I71" s="52"/>
    </row>
    <row r="72" spans="1:9" ht="15.75" customHeight="1" x14ac:dyDescent="0.25">
      <c r="A72" s="54"/>
      <c r="B72" s="42"/>
      <c r="C72" s="43"/>
      <c r="D72" s="43"/>
      <c r="E72" s="43"/>
      <c r="F72" s="43"/>
      <c r="G72" s="43"/>
      <c r="H72" s="43"/>
      <c r="I72" s="43"/>
    </row>
    <row r="73" spans="1:9" ht="15.75" customHeight="1" x14ac:dyDescent="0.25">
      <c r="A73" s="46"/>
      <c r="B73" s="163" t="s">
        <v>31</v>
      </c>
      <c r="C73" s="39" t="s">
        <v>14</v>
      </c>
      <c r="D73" s="47">
        <v>162</v>
      </c>
      <c r="E73" s="48">
        <v>5.2814490445859876</v>
      </c>
      <c r="F73" s="48">
        <v>22.437003213258922</v>
      </c>
    </row>
    <row r="74" spans="1:9" ht="15.75" customHeight="1" x14ac:dyDescent="0.25">
      <c r="A74" s="46"/>
      <c r="B74" s="163"/>
      <c r="C74" s="39" t="s">
        <v>32</v>
      </c>
      <c r="D74" s="47"/>
      <c r="E74" s="48"/>
      <c r="F74" s="48"/>
      <c r="G74" s="47">
        <v>473</v>
      </c>
      <c r="H74" s="48">
        <v>45.911788079470199</v>
      </c>
      <c r="I74" s="48">
        <v>100.38923803179937</v>
      </c>
    </row>
    <row r="75" spans="1:9" ht="15.75" customHeight="1" x14ac:dyDescent="0.25">
      <c r="A75" s="46"/>
      <c r="B75" s="163"/>
      <c r="C75" s="39" t="s">
        <v>33</v>
      </c>
      <c r="D75" s="47"/>
      <c r="E75" s="48"/>
      <c r="F75" s="48"/>
      <c r="G75" s="47">
        <v>15</v>
      </c>
      <c r="H75" s="48">
        <v>25.8359375</v>
      </c>
      <c r="I75" s="48">
        <v>120.80365296803653</v>
      </c>
    </row>
    <row r="76" spans="1:9" s="53" customFormat="1" ht="15.75" customHeight="1" thickBot="1" x14ac:dyDescent="0.3">
      <c r="A76" s="49"/>
      <c r="B76" s="164"/>
      <c r="C76" s="50" t="s">
        <v>25</v>
      </c>
      <c r="D76" s="51">
        <v>162</v>
      </c>
      <c r="E76" s="52">
        <v>5.2814490445859876</v>
      </c>
      <c r="F76" s="52">
        <v>22.437003213258922</v>
      </c>
      <c r="G76" s="51">
        <v>488</v>
      </c>
      <c r="H76" s="52">
        <v>44.636814686182092</v>
      </c>
      <c r="I76" s="52">
        <v>101.01673029418369</v>
      </c>
    </row>
    <row r="77" spans="1:9" x14ac:dyDescent="0.25">
      <c r="A77" s="58"/>
      <c r="B77" s="59"/>
      <c r="C77" s="60"/>
      <c r="D77" s="60"/>
      <c r="E77" s="60"/>
      <c r="F77" s="60"/>
      <c r="G77" s="60"/>
      <c r="H77" s="60"/>
      <c r="I77" s="60"/>
    </row>
    <row r="78" spans="1:9" x14ac:dyDescent="0.25">
      <c r="A78" s="46"/>
      <c r="B78" s="163" t="s">
        <v>34</v>
      </c>
      <c r="C78" s="39" t="s">
        <v>15</v>
      </c>
      <c r="D78" s="39">
        <v>98</v>
      </c>
      <c r="E78" s="48">
        <v>3.824334717735733</v>
      </c>
      <c r="F78" s="48">
        <v>69.505171931786421</v>
      </c>
    </row>
    <row r="79" spans="1:9" x14ac:dyDescent="0.25">
      <c r="A79" s="46"/>
      <c r="B79" s="163"/>
      <c r="C79" s="39" t="s">
        <v>17</v>
      </c>
      <c r="D79" s="39">
        <v>89</v>
      </c>
      <c r="E79" s="48">
        <v>3.0570896680111699</v>
      </c>
      <c r="F79" s="48">
        <v>30.330921963983375</v>
      </c>
    </row>
    <row r="80" spans="1:9" x14ac:dyDescent="0.25">
      <c r="A80" s="46"/>
      <c r="B80" s="163"/>
      <c r="C80" s="39" t="s">
        <v>20</v>
      </c>
      <c r="D80" s="39">
        <v>10</v>
      </c>
      <c r="E80" s="48">
        <v>3.5959438377535102</v>
      </c>
      <c r="F80" s="48">
        <v>63.150684931506852</v>
      </c>
    </row>
    <row r="81" spans="1:9" x14ac:dyDescent="0.25">
      <c r="A81" s="46"/>
      <c r="B81" s="163"/>
      <c r="C81" s="39" t="s">
        <v>24</v>
      </c>
      <c r="D81" s="39">
        <v>9</v>
      </c>
      <c r="E81" s="48">
        <v>8.7555555555555564</v>
      </c>
      <c r="F81" s="48">
        <v>11.993911719939119</v>
      </c>
    </row>
    <row r="82" spans="1:9" s="53" customFormat="1" ht="16.5" thickBot="1" x14ac:dyDescent="0.3">
      <c r="A82" s="49"/>
      <c r="B82" s="164"/>
      <c r="C82" s="50" t="s">
        <v>25</v>
      </c>
      <c r="D82" s="50">
        <v>206</v>
      </c>
      <c r="E82" s="52">
        <v>3.5940441882804994</v>
      </c>
      <c r="F82" s="52">
        <v>49.759276499534515</v>
      </c>
      <c r="G82" s="50"/>
      <c r="H82" s="50"/>
      <c r="I82" s="50"/>
    </row>
    <row r="83" spans="1:9" x14ac:dyDescent="0.25">
      <c r="A83" s="54"/>
      <c r="B83" s="42"/>
      <c r="C83" s="43"/>
      <c r="D83" s="43"/>
      <c r="E83" s="43"/>
      <c r="F83" s="43"/>
      <c r="G83" s="43"/>
      <c r="H83" s="43"/>
      <c r="I83" s="43"/>
    </row>
    <row r="84" spans="1:9" x14ac:dyDescent="0.25">
      <c r="A84" s="46"/>
      <c r="B84" s="163" t="s">
        <v>37</v>
      </c>
      <c r="C84" s="39" t="s">
        <v>14</v>
      </c>
      <c r="D84" s="47">
        <v>50</v>
      </c>
      <c r="E84" s="48">
        <v>6.2869198312236287</v>
      </c>
      <c r="F84" s="48">
        <v>16.328767123287673</v>
      </c>
    </row>
    <row r="85" spans="1:9" x14ac:dyDescent="0.25">
      <c r="A85" s="46"/>
      <c r="B85" s="163"/>
      <c r="C85" s="39" t="s">
        <v>32</v>
      </c>
      <c r="D85" s="47"/>
      <c r="E85" s="48"/>
      <c r="F85" s="48"/>
      <c r="G85" s="47">
        <v>486</v>
      </c>
      <c r="H85" s="48">
        <v>30.454820680018631</v>
      </c>
      <c r="I85" s="48">
        <v>73.720615592761717</v>
      </c>
    </row>
    <row r="86" spans="1:9" x14ac:dyDescent="0.25">
      <c r="A86" s="46"/>
      <c r="B86" s="163"/>
      <c r="C86" s="39" t="s">
        <v>33</v>
      </c>
      <c r="D86" s="47"/>
      <c r="E86" s="48"/>
      <c r="F86" s="48"/>
      <c r="G86" s="47">
        <v>15</v>
      </c>
      <c r="H86" s="48">
        <v>31.163346613545816</v>
      </c>
      <c r="I86" s="48">
        <v>142.86757990867582</v>
      </c>
    </row>
    <row r="87" spans="1:9" s="53" customFormat="1" ht="16.5" thickBot="1" x14ac:dyDescent="0.3">
      <c r="A87" s="49"/>
      <c r="B87" s="164"/>
      <c r="C87" s="50" t="s">
        <v>25</v>
      </c>
      <c r="D87" s="51">
        <v>50</v>
      </c>
      <c r="E87" s="52">
        <v>6.2869198312236287</v>
      </c>
      <c r="F87" s="52">
        <v>16.328767123287673</v>
      </c>
      <c r="G87" s="51">
        <v>501</v>
      </c>
      <c r="H87" s="52">
        <v>30.493949394939495</v>
      </c>
      <c r="I87" s="52">
        <v>75.790883985453746</v>
      </c>
    </row>
    <row r="88" spans="1:9" x14ac:dyDescent="0.25">
      <c r="A88" s="54"/>
      <c r="B88" s="42"/>
      <c r="C88" s="43"/>
      <c r="D88" s="43"/>
      <c r="E88" s="43"/>
      <c r="F88" s="43"/>
      <c r="G88" s="43"/>
      <c r="H88" s="43"/>
      <c r="I88" s="43"/>
    </row>
    <row r="89" spans="1:9" x14ac:dyDescent="0.25">
      <c r="A89" s="46"/>
      <c r="B89" s="163" t="s">
        <v>43</v>
      </c>
      <c r="C89" s="39" t="s">
        <v>15</v>
      </c>
      <c r="D89" s="47">
        <v>64</v>
      </c>
      <c r="E89" s="48">
        <v>2.3531618435155415</v>
      </c>
      <c r="F89" s="48">
        <v>18.797089041095891</v>
      </c>
    </row>
    <row r="90" spans="1:9" x14ac:dyDescent="0.25">
      <c r="A90" s="46"/>
      <c r="B90" s="163"/>
      <c r="C90" s="39" t="s">
        <v>21</v>
      </c>
      <c r="D90" s="47">
        <v>4</v>
      </c>
      <c r="E90" s="48">
        <v>1.0333333333333334</v>
      </c>
      <c r="F90" s="48">
        <v>29.726027397260275</v>
      </c>
    </row>
    <row r="91" spans="1:9" x14ac:dyDescent="0.25">
      <c r="A91" s="46"/>
      <c r="B91" s="163"/>
      <c r="C91" s="39" t="s">
        <v>24</v>
      </c>
      <c r="D91" s="47">
        <v>7</v>
      </c>
      <c r="E91" s="48">
        <v>4.1913043478260867</v>
      </c>
      <c r="F91" s="48">
        <v>18.864970645792564</v>
      </c>
    </row>
    <row r="92" spans="1:9" s="53" customFormat="1" ht="16.5" thickBot="1" x14ac:dyDescent="0.3">
      <c r="A92" s="49"/>
      <c r="B92" s="164"/>
      <c r="C92" s="50" t="s">
        <v>25</v>
      </c>
      <c r="D92" s="51">
        <v>75</v>
      </c>
      <c r="E92" s="52">
        <v>2.2103290295710121</v>
      </c>
      <c r="F92" s="52">
        <v>19.386301369863016</v>
      </c>
      <c r="G92" s="51"/>
      <c r="H92" s="52"/>
      <c r="I92" s="52"/>
    </row>
    <row r="93" spans="1:9" x14ac:dyDescent="0.25">
      <c r="A93" s="54"/>
      <c r="B93" s="42"/>
      <c r="C93" s="43"/>
      <c r="D93" s="43"/>
      <c r="E93" s="43"/>
      <c r="F93" s="43"/>
      <c r="G93" s="43"/>
      <c r="H93" s="43"/>
      <c r="I93" s="43"/>
    </row>
    <row r="94" spans="1:9" ht="31.5" x14ac:dyDescent="0.25">
      <c r="A94" s="46"/>
      <c r="B94" s="165" t="s">
        <v>44</v>
      </c>
      <c r="C94" s="61" t="s">
        <v>345</v>
      </c>
      <c r="D94" s="47">
        <v>40</v>
      </c>
      <c r="E94" s="48">
        <v>9.2267206477732788</v>
      </c>
      <c r="F94" s="48">
        <v>62.438356164383563</v>
      </c>
    </row>
    <row r="95" spans="1:9" s="53" customFormat="1" ht="16.5" thickBot="1" x14ac:dyDescent="0.3">
      <c r="A95" s="62"/>
      <c r="B95" s="165"/>
      <c r="C95" s="53" t="s">
        <v>25</v>
      </c>
      <c r="D95" s="63">
        <v>40</v>
      </c>
      <c r="E95" s="64">
        <v>9.2267206477732788</v>
      </c>
      <c r="F95" s="64">
        <v>62.438356164383563</v>
      </c>
      <c r="G95" s="63"/>
      <c r="H95" s="64"/>
      <c r="I95" s="39"/>
    </row>
    <row r="96" spans="1:9" x14ac:dyDescent="0.25">
      <c r="A96" s="54"/>
      <c r="B96" s="42"/>
      <c r="C96" s="43"/>
      <c r="D96" s="43"/>
      <c r="E96" s="43"/>
      <c r="F96" s="43"/>
      <c r="G96" s="43"/>
      <c r="H96" s="43"/>
      <c r="I96" s="43"/>
    </row>
    <row r="97" spans="1:9" ht="26.25" customHeight="1" x14ac:dyDescent="0.25">
      <c r="A97" s="46"/>
      <c r="B97" s="163" t="s">
        <v>40</v>
      </c>
      <c r="C97" s="39" t="s">
        <v>15</v>
      </c>
      <c r="D97" s="47">
        <v>27</v>
      </c>
      <c r="E97" s="48">
        <v>4.6423741547708488</v>
      </c>
      <c r="F97" s="48">
        <v>125.39827498731609</v>
      </c>
    </row>
    <row r="98" spans="1:9" ht="19.5" customHeight="1" x14ac:dyDescent="0.25">
      <c r="A98" s="46"/>
      <c r="B98" s="163"/>
      <c r="C98" s="61" t="s">
        <v>41</v>
      </c>
      <c r="D98" s="47"/>
      <c r="E98" s="48"/>
      <c r="F98" s="48"/>
      <c r="G98" s="47">
        <v>37</v>
      </c>
      <c r="H98" s="48">
        <v>18.666666666666668</v>
      </c>
      <c r="I98" s="48">
        <v>2.0733061828952239</v>
      </c>
    </row>
    <row r="99" spans="1:9" s="53" customFormat="1" ht="33" customHeight="1" thickBot="1" x14ac:dyDescent="0.3">
      <c r="A99" s="49"/>
      <c r="B99" s="164"/>
      <c r="C99" s="50" t="s">
        <v>25</v>
      </c>
      <c r="D99" s="51">
        <v>27</v>
      </c>
      <c r="E99" s="52">
        <v>4.6423741547708488</v>
      </c>
      <c r="F99" s="52">
        <v>125.39827498731609</v>
      </c>
      <c r="G99" s="51">
        <v>37</v>
      </c>
      <c r="H99" s="52">
        <v>18.666666666666668</v>
      </c>
      <c r="I99" s="52">
        <v>2.0733061828952239</v>
      </c>
    </row>
    <row r="100" spans="1:9" x14ac:dyDescent="0.25">
      <c r="A100" s="54"/>
      <c r="B100" s="42"/>
      <c r="C100" s="43"/>
      <c r="D100" s="43"/>
      <c r="E100" s="43"/>
      <c r="F100" s="43"/>
      <c r="G100" s="43"/>
      <c r="H100" s="43"/>
      <c r="I100" s="43"/>
    </row>
    <row r="101" spans="1:9" x14ac:dyDescent="0.25">
      <c r="A101" s="46"/>
      <c r="B101" s="163" t="s">
        <v>38</v>
      </c>
      <c r="C101" s="39" t="s">
        <v>9</v>
      </c>
      <c r="D101" s="47">
        <v>49</v>
      </c>
      <c r="E101" s="48">
        <v>6.9651162790697674</v>
      </c>
      <c r="F101" s="48">
        <v>13.39670114621191</v>
      </c>
    </row>
    <row r="102" spans="1:9" x14ac:dyDescent="0.25">
      <c r="A102" s="46"/>
      <c r="B102" s="163"/>
      <c r="C102" s="39" t="s">
        <v>39</v>
      </c>
      <c r="D102" s="47"/>
      <c r="E102" s="48"/>
      <c r="F102" s="48"/>
      <c r="G102" s="47">
        <v>21</v>
      </c>
      <c r="H102" s="48">
        <v>30.526627218934912</v>
      </c>
      <c r="I102" s="48">
        <v>67.305936073059357</v>
      </c>
    </row>
    <row r="103" spans="1:9" x14ac:dyDescent="0.25">
      <c r="A103" s="46"/>
      <c r="B103" s="163"/>
      <c r="C103" s="39" t="s">
        <v>33</v>
      </c>
      <c r="D103" s="47"/>
      <c r="E103" s="48"/>
      <c r="F103" s="48"/>
      <c r="G103" s="47">
        <v>30</v>
      </c>
      <c r="H103" s="48">
        <v>18.033210332103319</v>
      </c>
      <c r="I103" s="48">
        <v>44.630136986301373</v>
      </c>
    </row>
    <row r="104" spans="1:9" s="53" customFormat="1" ht="16.5" thickBot="1" x14ac:dyDescent="0.3">
      <c r="A104" s="49"/>
      <c r="B104" s="164"/>
      <c r="C104" s="50" t="s">
        <v>25</v>
      </c>
      <c r="D104" s="51">
        <v>49</v>
      </c>
      <c r="E104" s="52">
        <v>6.9651162790697674</v>
      </c>
      <c r="F104" s="52">
        <v>13.39670114621191</v>
      </c>
      <c r="G104" s="51">
        <v>51</v>
      </c>
      <c r="H104" s="52">
        <v>22.831818181818182</v>
      </c>
      <c r="I104" s="52">
        <v>53.967230727907598</v>
      </c>
    </row>
    <row r="105" spans="1:9" ht="15.75" customHeight="1" x14ac:dyDescent="0.25">
      <c r="A105" s="54"/>
      <c r="B105" s="42"/>
      <c r="C105" s="43"/>
      <c r="D105" s="43"/>
      <c r="E105" s="43"/>
      <c r="F105" s="43"/>
      <c r="G105" s="43"/>
      <c r="H105" s="43"/>
      <c r="I105" s="43"/>
    </row>
    <row r="106" spans="1:9" ht="15.75" customHeight="1" x14ac:dyDescent="0.25">
      <c r="A106" s="46"/>
      <c r="B106" s="163" t="s">
        <v>42</v>
      </c>
      <c r="C106" s="39" t="s">
        <v>23</v>
      </c>
      <c r="D106" s="47">
        <v>13</v>
      </c>
      <c r="E106" s="48">
        <v>3.7620423892100194</v>
      </c>
      <c r="F106" s="48">
        <v>82.297154899894622</v>
      </c>
    </row>
    <row r="107" spans="1:9" s="53" customFormat="1" ht="15.75" customHeight="1" thickBot="1" x14ac:dyDescent="0.3">
      <c r="A107" s="49"/>
      <c r="B107" s="164"/>
      <c r="C107" s="50" t="s">
        <v>25</v>
      </c>
      <c r="D107" s="51">
        <v>13</v>
      </c>
      <c r="E107" s="52">
        <v>3.7620423892100194</v>
      </c>
      <c r="F107" s="52">
        <v>82.297154899894622</v>
      </c>
      <c r="G107" s="51"/>
      <c r="H107" s="52"/>
      <c r="I107" s="52"/>
    </row>
    <row r="108" spans="1:9" ht="15.75" customHeight="1" x14ac:dyDescent="0.25">
      <c r="A108" s="54"/>
      <c r="B108" s="42"/>
      <c r="C108" s="43"/>
      <c r="D108" s="43"/>
      <c r="E108" s="43"/>
      <c r="F108" s="43"/>
      <c r="G108" s="43"/>
      <c r="H108" s="43"/>
      <c r="I108" s="43"/>
    </row>
    <row r="109" spans="1:9" ht="35.25" customHeight="1" x14ac:dyDescent="0.25">
      <c r="A109" s="46"/>
      <c r="B109" s="165" t="s">
        <v>255</v>
      </c>
      <c r="C109" s="61" t="s">
        <v>335</v>
      </c>
      <c r="D109" s="47">
        <v>10</v>
      </c>
      <c r="E109" s="48">
        <v>1.2941176470588236</v>
      </c>
      <c r="F109" s="48">
        <v>4.8219178082191787</v>
      </c>
    </row>
    <row r="110" spans="1:9" s="53" customFormat="1" ht="15.75" customHeight="1" thickBot="1" x14ac:dyDescent="0.3">
      <c r="A110" s="49"/>
      <c r="B110" s="166"/>
      <c r="C110" s="50" t="s">
        <v>25</v>
      </c>
      <c r="D110" s="51">
        <v>10</v>
      </c>
      <c r="E110" s="52">
        <v>1.2941176470588236</v>
      </c>
      <c r="F110" s="52">
        <v>4.8219178082191787</v>
      </c>
      <c r="G110" s="51"/>
      <c r="H110" s="52"/>
      <c r="I110" s="52"/>
    </row>
    <row r="111" spans="1:9" ht="17.25" customHeight="1" x14ac:dyDescent="0.25">
      <c r="A111" s="54"/>
      <c r="B111" s="42"/>
      <c r="C111" s="43"/>
      <c r="D111" s="43"/>
      <c r="E111" s="43"/>
      <c r="F111" s="43"/>
      <c r="G111" s="43"/>
      <c r="H111" s="43"/>
      <c r="I111" s="43"/>
    </row>
    <row r="112" spans="1:9" ht="17.25" customHeight="1" x14ac:dyDescent="0.25">
      <c r="A112" s="46"/>
      <c r="B112" s="168" t="s">
        <v>45</v>
      </c>
      <c r="C112" s="39" t="s">
        <v>16</v>
      </c>
      <c r="D112" s="47">
        <v>6</v>
      </c>
      <c r="E112" s="48">
        <v>0.91131498470948014</v>
      </c>
      <c r="F112" s="48">
        <v>27.214611872146115</v>
      </c>
    </row>
    <row r="113" spans="1:9" ht="17.25" customHeight="1" x14ac:dyDescent="0.25">
      <c r="A113" s="46"/>
      <c r="B113" s="168"/>
      <c r="C113" s="39" t="s">
        <v>20</v>
      </c>
      <c r="D113" s="47">
        <v>11</v>
      </c>
      <c r="E113" s="48">
        <v>1.9194528875379939</v>
      </c>
      <c r="F113" s="48">
        <v>31.457036114570361</v>
      </c>
    </row>
    <row r="114" spans="1:9" s="53" customFormat="1" ht="17.25" customHeight="1" thickBot="1" x14ac:dyDescent="0.3">
      <c r="A114" s="49"/>
      <c r="B114" s="169"/>
      <c r="C114" s="50" t="s">
        <v>25</v>
      </c>
      <c r="D114" s="51">
        <v>17</v>
      </c>
      <c r="E114" s="52">
        <v>1.4169207317073171</v>
      </c>
      <c r="F114" s="52">
        <v>29.959709911361806</v>
      </c>
      <c r="G114" s="51"/>
      <c r="H114" s="52"/>
      <c r="I114" s="52"/>
    </row>
    <row r="115" spans="1:9" ht="17.25" customHeight="1" x14ac:dyDescent="0.25">
      <c r="A115" s="54"/>
      <c r="B115" s="42"/>
      <c r="C115" s="43"/>
      <c r="D115" s="43"/>
      <c r="E115" s="43"/>
      <c r="F115" s="43"/>
      <c r="G115" s="43"/>
      <c r="H115" s="43"/>
      <c r="I115" s="43"/>
    </row>
    <row r="116" spans="1:9" ht="17.25" customHeight="1" x14ac:dyDescent="0.25">
      <c r="A116" s="46"/>
      <c r="B116" s="168" t="s">
        <v>55</v>
      </c>
      <c r="C116" s="39" t="s">
        <v>20</v>
      </c>
      <c r="D116" s="47">
        <v>18</v>
      </c>
      <c r="E116" s="48">
        <v>3.2826603325415675</v>
      </c>
      <c r="F116" s="48">
        <v>105.17503805175039</v>
      </c>
    </row>
    <row r="117" spans="1:9" s="53" customFormat="1" ht="17.25" customHeight="1" thickBot="1" x14ac:dyDescent="0.3">
      <c r="A117" s="49"/>
      <c r="B117" s="169"/>
      <c r="C117" s="50" t="s">
        <v>25</v>
      </c>
      <c r="D117" s="51">
        <v>18</v>
      </c>
      <c r="E117" s="52">
        <v>3.2826603325415675</v>
      </c>
      <c r="F117" s="52">
        <v>105.17503805175039</v>
      </c>
      <c r="G117" s="51"/>
      <c r="H117" s="52"/>
      <c r="I117" s="52"/>
    </row>
    <row r="118" spans="1:9" ht="15.75" customHeight="1" x14ac:dyDescent="0.25">
      <c r="A118" s="65" t="s">
        <v>46</v>
      </c>
      <c r="B118" s="66"/>
      <c r="C118" s="53"/>
      <c r="D118" s="63"/>
      <c r="E118" s="63"/>
      <c r="F118" s="63"/>
      <c r="G118" s="63"/>
      <c r="H118" s="63"/>
      <c r="I118" s="63"/>
    </row>
    <row r="119" spans="1:9" ht="32.25" customHeight="1" x14ac:dyDescent="0.25">
      <c r="A119" s="46"/>
      <c r="B119" s="163" t="s">
        <v>47</v>
      </c>
      <c r="C119" s="61" t="s">
        <v>41</v>
      </c>
      <c r="D119" s="47"/>
      <c r="E119" s="48"/>
      <c r="F119" s="48"/>
      <c r="G119" s="47">
        <v>110</v>
      </c>
      <c r="H119" s="48">
        <v>236.11278195488723</v>
      </c>
      <c r="I119" s="48">
        <v>78.214196762141967</v>
      </c>
    </row>
    <row r="120" spans="1:9" s="53" customFormat="1" ht="29.25" customHeight="1" thickBot="1" x14ac:dyDescent="0.3">
      <c r="A120" s="49"/>
      <c r="B120" s="164"/>
      <c r="C120" s="50" t="s">
        <v>25</v>
      </c>
      <c r="D120" s="51"/>
      <c r="E120" s="52"/>
      <c r="F120" s="52"/>
      <c r="G120" s="51">
        <v>110</v>
      </c>
      <c r="H120" s="52">
        <v>236.11278195488723</v>
      </c>
      <c r="I120" s="52">
        <v>78.214196762141967</v>
      </c>
    </row>
    <row r="121" spans="1:9" ht="15" customHeight="1" x14ac:dyDescent="0.25">
      <c r="A121" s="54"/>
      <c r="B121" s="42"/>
      <c r="C121" s="43"/>
      <c r="D121" s="43"/>
      <c r="E121" s="43"/>
      <c r="F121" s="43"/>
      <c r="G121" s="43"/>
      <c r="H121" s="43"/>
      <c r="I121" s="43"/>
    </row>
    <row r="122" spans="1:9" x14ac:dyDescent="0.25">
      <c r="A122" s="46"/>
      <c r="B122" s="163" t="s">
        <v>48</v>
      </c>
      <c r="C122" s="39" t="s">
        <v>11</v>
      </c>
      <c r="D122" s="47">
        <v>0</v>
      </c>
      <c r="E122" s="48">
        <v>16.156716417910449</v>
      </c>
      <c r="F122" s="48"/>
    </row>
    <row r="123" spans="1:9" ht="31.5" x14ac:dyDescent="0.25">
      <c r="A123" s="46"/>
      <c r="B123" s="163"/>
      <c r="C123" s="61" t="s">
        <v>49</v>
      </c>
      <c r="D123" s="47"/>
      <c r="E123" s="48"/>
      <c r="F123" s="48"/>
      <c r="G123" s="47">
        <v>130</v>
      </c>
      <c r="H123" s="48">
        <v>16.801795063575167</v>
      </c>
      <c r="I123" s="48">
        <v>47.342465753424655</v>
      </c>
    </row>
    <row r="124" spans="1:9" s="53" customFormat="1" ht="15.75" customHeight="1" thickBot="1" x14ac:dyDescent="0.3">
      <c r="A124" s="49"/>
      <c r="B124" s="164"/>
      <c r="C124" s="50" t="s">
        <v>25</v>
      </c>
      <c r="D124" s="51">
        <v>0</v>
      </c>
      <c r="E124" s="52">
        <v>16.156716417910449</v>
      </c>
      <c r="F124" s="52"/>
      <c r="G124" s="51">
        <v>130</v>
      </c>
      <c r="H124" s="52">
        <v>16.801795063575167</v>
      </c>
      <c r="I124" s="52">
        <v>47.342465753424655</v>
      </c>
    </row>
    <row r="125" spans="1:9" ht="15" customHeight="1" x14ac:dyDescent="0.25">
      <c r="A125" s="41" t="s">
        <v>50</v>
      </c>
      <c r="B125" s="42"/>
      <c r="C125" s="43"/>
      <c r="D125" s="44"/>
      <c r="E125" s="44"/>
      <c r="F125" s="44"/>
      <c r="G125" s="44"/>
      <c r="H125" s="44"/>
      <c r="I125" s="44"/>
    </row>
    <row r="126" spans="1:9" ht="15.75" customHeight="1" x14ac:dyDescent="0.25">
      <c r="A126" s="46"/>
      <c r="B126" s="163" t="s">
        <v>51</v>
      </c>
      <c r="C126" s="39" t="s">
        <v>9</v>
      </c>
      <c r="D126" s="47">
        <v>55</v>
      </c>
      <c r="E126" s="48">
        <v>2.4483079788885438</v>
      </c>
      <c r="F126" s="48">
        <v>39.282689912826896</v>
      </c>
    </row>
    <row r="127" spans="1:9" ht="15.75" customHeight="1" x14ac:dyDescent="0.25">
      <c r="A127" s="46"/>
      <c r="B127" s="163"/>
      <c r="C127" s="39" t="s">
        <v>16</v>
      </c>
      <c r="D127" s="47">
        <v>22</v>
      </c>
      <c r="E127" s="48">
        <v>9.1534276387377584</v>
      </c>
      <c r="F127" s="48">
        <v>104.75716064757161</v>
      </c>
    </row>
    <row r="128" spans="1:9" ht="15.75" customHeight="1" x14ac:dyDescent="0.25">
      <c r="A128" s="46"/>
      <c r="B128" s="163"/>
      <c r="C128" s="39" t="s">
        <v>24</v>
      </c>
      <c r="D128" s="47">
        <v>14</v>
      </c>
      <c r="E128" s="48">
        <v>24.8</v>
      </c>
      <c r="F128" s="48">
        <v>21.839530332681015</v>
      </c>
    </row>
    <row r="129" spans="1:9" s="53" customFormat="1" ht="15.75" customHeight="1" thickBot="1" x14ac:dyDescent="0.3">
      <c r="A129" s="49"/>
      <c r="B129" s="164"/>
      <c r="C129" s="50" t="s">
        <v>25</v>
      </c>
      <c r="D129" s="51">
        <v>91</v>
      </c>
      <c r="E129" s="52">
        <v>4.1610513739545993</v>
      </c>
      <c r="F129" s="52">
        <v>52.428119825380101</v>
      </c>
      <c r="G129" s="51"/>
      <c r="H129" s="52"/>
      <c r="I129" s="52"/>
    </row>
    <row r="130" spans="1:9" ht="15" customHeight="1" x14ac:dyDescent="0.25">
      <c r="A130" s="54"/>
      <c r="B130" s="42"/>
      <c r="C130" s="43"/>
      <c r="D130" s="44"/>
      <c r="E130" s="43"/>
      <c r="F130" s="43"/>
      <c r="G130" s="43"/>
      <c r="H130" s="43"/>
      <c r="I130" s="43"/>
    </row>
    <row r="131" spans="1:9" ht="15.75" customHeight="1" x14ac:dyDescent="0.25">
      <c r="A131" s="46"/>
      <c r="B131" s="163" t="s">
        <v>52</v>
      </c>
      <c r="C131" s="39" t="s">
        <v>9</v>
      </c>
      <c r="D131" s="47">
        <v>85</v>
      </c>
      <c r="E131" s="48">
        <v>10.514521193092621</v>
      </c>
      <c r="F131" s="48">
        <v>86.352941176470594</v>
      </c>
    </row>
    <row r="132" spans="1:9" ht="15.75" customHeight="1" x14ac:dyDescent="0.25">
      <c r="A132" s="46"/>
      <c r="B132" s="163"/>
      <c r="C132" s="39" t="s">
        <v>13</v>
      </c>
      <c r="D132" s="47">
        <v>30</v>
      </c>
      <c r="E132" s="48">
        <v>9.4491228070175435</v>
      </c>
      <c r="F132" s="48">
        <v>49.187214611872143</v>
      </c>
    </row>
    <row r="133" spans="1:9" ht="15.75" customHeight="1" x14ac:dyDescent="0.25">
      <c r="A133" s="46"/>
      <c r="B133" s="163"/>
      <c r="C133" s="39" t="s">
        <v>15</v>
      </c>
      <c r="D133" s="47">
        <v>24</v>
      </c>
      <c r="E133" s="48">
        <v>4.7416434540389973</v>
      </c>
      <c r="F133" s="48">
        <v>77.728310502283108</v>
      </c>
    </row>
    <row r="134" spans="1:9" ht="15.75" customHeight="1" x14ac:dyDescent="0.25">
      <c r="A134" s="46"/>
      <c r="B134" s="163"/>
      <c r="C134" s="39" t="s">
        <v>16</v>
      </c>
      <c r="D134" s="47">
        <v>65</v>
      </c>
      <c r="E134" s="48">
        <v>4.8526381517327506</v>
      </c>
      <c r="F134" s="48">
        <v>65.513171759747095</v>
      </c>
    </row>
    <row r="135" spans="1:9" ht="15.75" customHeight="1" x14ac:dyDescent="0.25">
      <c r="A135" s="46"/>
      <c r="B135" s="163"/>
      <c r="C135" s="39" t="s">
        <v>23</v>
      </c>
      <c r="D135" s="47">
        <v>52</v>
      </c>
      <c r="E135" s="48">
        <v>3.7704974271012008</v>
      </c>
      <c r="F135" s="48">
        <v>57.908324552160167</v>
      </c>
    </row>
    <row r="136" spans="1:9" ht="15.75" customHeight="1" x14ac:dyDescent="0.25">
      <c r="A136" s="46"/>
      <c r="B136" s="163"/>
      <c r="C136" s="39" t="s">
        <v>24</v>
      </c>
      <c r="D136" s="47">
        <v>19</v>
      </c>
      <c r="E136" s="48">
        <v>11.268867924528301</v>
      </c>
      <c r="F136" s="48">
        <v>34.448449891852924</v>
      </c>
    </row>
    <row r="137" spans="1:9" ht="15.75" customHeight="1" x14ac:dyDescent="0.25">
      <c r="A137" s="46"/>
      <c r="B137" s="163"/>
      <c r="C137" s="39" t="s">
        <v>33</v>
      </c>
      <c r="D137" s="47"/>
      <c r="E137" s="48"/>
      <c r="F137" s="48"/>
      <c r="G137" s="47">
        <v>2</v>
      </c>
      <c r="H137" s="48">
        <v>17.607142857142858</v>
      </c>
      <c r="I137" s="48">
        <v>67.534246575342465</v>
      </c>
    </row>
    <row r="138" spans="1:9" s="53" customFormat="1" ht="15.75" customHeight="1" thickBot="1" x14ac:dyDescent="0.3">
      <c r="A138" s="49"/>
      <c r="B138" s="164"/>
      <c r="C138" s="50" t="s">
        <v>25</v>
      </c>
      <c r="D138" s="51">
        <v>275</v>
      </c>
      <c r="E138" s="52">
        <v>6.2393421536199929</v>
      </c>
      <c r="F138" s="52">
        <v>67.655292652552916</v>
      </c>
      <c r="G138" s="51">
        <v>2</v>
      </c>
      <c r="H138" s="52">
        <v>17.607142857142858</v>
      </c>
      <c r="I138" s="52">
        <v>67.534246575342465</v>
      </c>
    </row>
    <row r="139" spans="1:9" ht="15" customHeight="1" x14ac:dyDescent="0.25">
      <c r="A139" s="54"/>
      <c r="B139" s="42"/>
      <c r="C139" s="43"/>
      <c r="D139" s="43"/>
      <c r="E139" s="43"/>
      <c r="F139" s="43"/>
      <c r="G139" s="43"/>
      <c r="H139" s="43"/>
      <c r="I139" s="43"/>
    </row>
    <row r="140" spans="1:9" ht="15.75" customHeight="1" x14ac:dyDescent="0.25">
      <c r="A140" s="46"/>
      <c r="B140" s="163" t="s">
        <v>53</v>
      </c>
      <c r="C140" s="39" t="s">
        <v>9</v>
      </c>
      <c r="D140" s="47">
        <v>20</v>
      </c>
      <c r="E140" s="48">
        <v>8.4631828978622323</v>
      </c>
      <c r="F140" s="48">
        <v>97.61643835616438</v>
      </c>
    </row>
    <row r="141" spans="1:9" ht="15.75" customHeight="1" x14ac:dyDescent="0.25">
      <c r="A141" s="46"/>
      <c r="B141" s="163"/>
      <c r="C141" s="39" t="s">
        <v>13</v>
      </c>
      <c r="D141" s="47">
        <v>10</v>
      </c>
      <c r="E141" s="48">
        <v>11.142857142857142</v>
      </c>
      <c r="F141" s="48">
        <v>2.1369863013698631</v>
      </c>
    </row>
    <row r="142" spans="1:9" ht="15.75" customHeight="1" x14ac:dyDescent="0.25">
      <c r="A142" s="46"/>
      <c r="B142" s="163"/>
      <c r="C142" s="39" t="s">
        <v>24</v>
      </c>
      <c r="D142" s="47">
        <v>6</v>
      </c>
      <c r="E142" s="48">
        <v>10.242857142857142</v>
      </c>
      <c r="F142" s="48">
        <v>32.739726027397261</v>
      </c>
    </row>
    <row r="143" spans="1:9" ht="27.75" customHeight="1" x14ac:dyDescent="0.25">
      <c r="A143" s="46"/>
      <c r="B143" s="163"/>
      <c r="C143" s="61" t="s">
        <v>49</v>
      </c>
      <c r="D143" s="47"/>
      <c r="E143" s="48"/>
      <c r="F143" s="48"/>
      <c r="G143" s="47">
        <v>492</v>
      </c>
      <c r="H143" s="48">
        <v>20.858668090217538</v>
      </c>
      <c r="I143" s="48">
        <v>87.033077180086877</v>
      </c>
    </row>
    <row r="144" spans="1:9" s="53" customFormat="1" ht="15.75" customHeight="1" thickBot="1" x14ac:dyDescent="0.3">
      <c r="A144" s="49"/>
      <c r="B144" s="164"/>
      <c r="C144" s="50" t="s">
        <v>25</v>
      </c>
      <c r="D144" s="51">
        <v>36</v>
      </c>
      <c r="E144" s="52">
        <v>8.619151251360174</v>
      </c>
      <c r="F144" s="52">
        <v>60.281582952815832</v>
      </c>
      <c r="G144" s="51">
        <v>492</v>
      </c>
      <c r="H144" s="52">
        <v>20.858668090217538</v>
      </c>
      <c r="I144" s="52">
        <v>87.033077180086877</v>
      </c>
    </row>
    <row r="145" spans="1:9" ht="17.25" customHeight="1" x14ac:dyDescent="0.25">
      <c r="A145" s="54"/>
      <c r="B145" s="42"/>
      <c r="C145" s="43"/>
      <c r="D145" s="43"/>
      <c r="E145" s="43"/>
      <c r="F145" s="43"/>
      <c r="G145" s="43"/>
      <c r="H145" s="43"/>
      <c r="I145" s="43"/>
    </row>
    <row r="146" spans="1:9" ht="42.75" customHeight="1" x14ac:dyDescent="0.25">
      <c r="A146" s="46"/>
      <c r="B146" s="163" t="s">
        <v>54</v>
      </c>
      <c r="C146" s="61" t="s">
        <v>49</v>
      </c>
      <c r="D146" s="47"/>
      <c r="E146" s="48"/>
      <c r="F146" s="48"/>
      <c r="G146" s="47">
        <v>268</v>
      </c>
      <c r="H146" s="48">
        <v>16.075641602881586</v>
      </c>
      <c r="I146" s="48">
        <v>72.999386628501327</v>
      </c>
    </row>
    <row r="147" spans="1:9" s="53" customFormat="1" ht="17.25" customHeight="1" thickBot="1" x14ac:dyDescent="0.3">
      <c r="A147" s="49"/>
      <c r="B147" s="164"/>
      <c r="C147" s="50" t="s">
        <v>25</v>
      </c>
      <c r="D147" s="51"/>
      <c r="E147" s="52"/>
      <c r="F147" s="52"/>
      <c r="G147" s="51">
        <v>268</v>
      </c>
      <c r="H147" s="52">
        <v>16.075641602881586</v>
      </c>
      <c r="I147" s="52">
        <v>72.999386628501327</v>
      </c>
    </row>
    <row r="148" spans="1:9" ht="17.25" customHeight="1" x14ac:dyDescent="0.25">
      <c r="A148" s="41" t="s">
        <v>56</v>
      </c>
      <c r="B148" s="42"/>
      <c r="C148" s="43"/>
      <c r="D148" s="44"/>
      <c r="E148" s="44"/>
      <c r="F148" s="44"/>
      <c r="G148" s="44"/>
      <c r="H148" s="44"/>
      <c r="I148" s="44"/>
    </row>
    <row r="149" spans="1:9" ht="17.25" customHeight="1" x14ac:dyDescent="0.25">
      <c r="A149" s="46"/>
      <c r="B149" s="163" t="s">
        <v>57</v>
      </c>
      <c r="C149" s="39" t="s">
        <v>9</v>
      </c>
      <c r="D149" s="47">
        <v>98</v>
      </c>
      <c r="E149" s="48">
        <v>10.834103156274058</v>
      </c>
      <c r="F149" s="48">
        <v>78.688845401174177</v>
      </c>
    </row>
    <row r="150" spans="1:9" ht="17.25" customHeight="1" x14ac:dyDescent="0.25">
      <c r="A150" s="46"/>
      <c r="B150" s="163"/>
      <c r="C150" s="39" t="s">
        <v>36</v>
      </c>
      <c r="D150" s="47">
        <v>15</v>
      </c>
      <c r="E150" s="48">
        <v>10.650485436893204</v>
      </c>
      <c r="F150" s="48">
        <v>60.109589041095887</v>
      </c>
    </row>
    <row r="151" spans="1:9" ht="17.25" customHeight="1" x14ac:dyDescent="0.25">
      <c r="A151" s="46"/>
      <c r="B151" s="163"/>
      <c r="C151" s="39" t="s">
        <v>13</v>
      </c>
      <c r="D151" s="47">
        <v>26</v>
      </c>
      <c r="E151" s="48">
        <v>9.9131355932203391</v>
      </c>
      <c r="F151" s="48">
        <v>49.304531085352998</v>
      </c>
    </row>
    <row r="152" spans="1:9" ht="17.25" customHeight="1" x14ac:dyDescent="0.25">
      <c r="A152" s="46"/>
      <c r="B152" s="163"/>
      <c r="C152" s="39" t="s">
        <v>15</v>
      </c>
      <c r="D152" s="47">
        <v>20</v>
      </c>
      <c r="E152" s="48">
        <v>3.6175942549371634</v>
      </c>
      <c r="F152" s="48">
        <v>27.602739726027398</v>
      </c>
    </row>
    <row r="153" spans="1:9" ht="17.25" customHeight="1" x14ac:dyDescent="0.25">
      <c r="A153" s="46"/>
      <c r="B153" s="163"/>
      <c r="C153" s="39" t="s">
        <v>16</v>
      </c>
      <c r="D153" s="47">
        <v>47</v>
      </c>
      <c r="E153" s="48">
        <v>6.024659863945578</v>
      </c>
      <c r="F153" s="48">
        <v>82.599825123870602</v>
      </c>
    </row>
    <row r="154" spans="1:9" ht="17.25" customHeight="1" x14ac:dyDescent="0.25">
      <c r="A154" s="46"/>
      <c r="B154" s="163"/>
      <c r="C154" s="39" t="s">
        <v>19</v>
      </c>
      <c r="D154" s="47">
        <v>12</v>
      </c>
      <c r="E154" s="48">
        <v>4.4652406417112296</v>
      </c>
      <c r="F154" s="48">
        <v>38.12785388127854</v>
      </c>
    </row>
    <row r="155" spans="1:9" ht="17.25" customHeight="1" x14ac:dyDescent="0.25">
      <c r="A155" s="46"/>
      <c r="B155" s="163"/>
      <c r="C155" s="39" t="s">
        <v>20</v>
      </c>
      <c r="D155" s="47">
        <v>22</v>
      </c>
      <c r="E155" s="48">
        <v>6.2172523961661339</v>
      </c>
      <c r="F155" s="48">
        <v>24.234122042341223</v>
      </c>
    </row>
    <row r="156" spans="1:9" ht="17.25" customHeight="1" x14ac:dyDescent="0.25">
      <c r="A156" s="46"/>
      <c r="B156" s="163"/>
      <c r="C156" s="39" t="s">
        <v>21</v>
      </c>
      <c r="D156" s="47">
        <v>11</v>
      </c>
      <c r="E156" s="48">
        <v>3.2922535211267605</v>
      </c>
      <c r="F156" s="48">
        <v>23.287671232876711</v>
      </c>
    </row>
    <row r="157" spans="1:9" ht="17.25" customHeight="1" x14ac:dyDescent="0.25">
      <c r="A157" s="46"/>
      <c r="B157" s="163"/>
      <c r="C157" s="39" t="s">
        <v>22</v>
      </c>
      <c r="D157" s="47">
        <v>3</v>
      </c>
      <c r="E157" s="48">
        <v>2.5090909090909093</v>
      </c>
      <c r="F157" s="48">
        <v>12.602739726027398</v>
      </c>
    </row>
    <row r="158" spans="1:9" ht="17.25" customHeight="1" x14ac:dyDescent="0.25">
      <c r="A158" s="46"/>
      <c r="B158" s="163"/>
      <c r="C158" s="39" t="s">
        <v>23</v>
      </c>
      <c r="D158" s="47">
        <v>38</v>
      </c>
      <c r="E158" s="48">
        <v>4.7405189620758481</v>
      </c>
      <c r="F158" s="48">
        <v>34.246575342465754</v>
      </c>
    </row>
    <row r="159" spans="1:9" ht="17.25" customHeight="1" x14ac:dyDescent="0.25">
      <c r="A159" s="46"/>
      <c r="B159" s="163"/>
      <c r="C159" s="39" t="s">
        <v>24</v>
      </c>
      <c r="D159" s="47">
        <v>10</v>
      </c>
      <c r="E159" s="48">
        <v>7.5036496350364965</v>
      </c>
      <c r="F159" s="48"/>
    </row>
    <row r="160" spans="1:9" ht="17.25" customHeight="1" x14ac:dyDescent="0.25">
      <c r="A160" s="46"/>
      <c r="B160" s="163"/>
      <c r="C160" s="39" t="s">
        <v>58</v>
      </c>
      <c r="D160" s="47"/>
      <c r="E160" s="48"/>
      <c r="F160" s="48"/>
      <c r="G160" s="47">
        <v>14</v>
      </c>
      <c r="H160" s="48">
        <v>23.493749999999999</v>
      </c>
      <c r="I160" s="48">
        <v>73.561643835616437</v>
      </c>
    </row>
    <row r="161" spans="1:9" ht="17.25" customHeight="1" x14ac:dyDescent="0.25">
      <c r="A161" s="46"/>
      <c r="B161" s="163"/>
      <c r="C161" s="39" t="s">
        <v>33</v>
      </c>
      <c r="D161" s="47"/>
      <c r="E161" s="48"/>
      <c r="F161" s="48"/>
      <c r="G161" s="47">
        <v>14</v>
      </c>
      <c r="H161" s="48">
        <v>14.810810810810811</v>
      </c>
      <c r="I161" s="48">
        <v>21.448140900195696</v>
      </c>
    </row>
    <row r="162" spans="1:9" s="53" customFormat="1" ht="17.25" customHeight="1" thickBot="1" x14ac:dyDescent="0.3">
      <c r="A162" s="49"/>
      <c r="B162" s="164"/>
      <c r="C162" s="50" t="s">
        <v>25</v>
      </c>
      <c r="D162" s="51">
        <v>302</v>
      </c>
      <c r="E162" s="52">
        <v>7.4256476990417601</v>
      </c>
      <c r="F162" s="52">
        <v>56.943663249569084</v>
      </c>
      <c r="G162" s="51">
        <v>28</v>
      </c>
      <c r="H162" s="52">
        <v>20.747863247863247</v>
      </c>
      <c r="I162" s="52">
        <v>47.504892367906066</v>
      </c>
    </row>
    <row r="163" spans="1:9" ht="17.25" customHeight="1" x14ac:dyDescent="0.25">
      <c r="A163" s="54"/>
      <c r="B163" s="42"/>
      <c r="C163" s="43"/>
      <c r="D163" s="43"/>
      <c r="E163" s="43"/>
      <c r="F163" s="43"/>
      <c r="G163" s="43"/>
      <c r="H163" s="43"/>
      <c r="I163" s="43"/>
    </row>
    <row r="164" spans="1:9" ht="17.25" customHeight="1" x14ac:dyDescent="0.25">
      <c r="A164" s="46"/>
      <c r="B164" s="163" t="s">
        <v>59</v>
      </c>
      <c r="C164" s="39" t="s">
        <v>14</v>
      </c>
      <c r="D164" s="47">
        <v>44</v>
      </c>
      <c r="E164" s="48">
        <v>105.59098228663446</v>
      </c>
      <c r="F164" s="48">
        <v>408.29389788293901</v>
      </c>
    </row>
    <row r="165" spans="1:9" ht="17.25" customHeight="1" x14ac:dyDescent="0.25">
      <c r="A165" s="46"/>
      <c r="B165" s="163"/>
      <c r="C165" s="39" t="s">
        <v>32</v>
      </c>
      <c r="D165" s="47"/>
      <c r="E165" s="48"/>
      <c r="F165" s="48"/>
      <c r="G165" s="47">
        <v>495</v>
      </c>
      <c r="H165" s="48">
        <v>49.248630887185101</v>
      </c>
      <c r="I165" s="48">
        <v>49.773349937733499</v>
      </c>
    </row>
    <row r="166" spans="1:9" ht="17.25" customHeight="1" x14ac:dyDescent="0.25">
      <c r="A166" s="46"/>
      <c r="B166" s="163"/>
      <c r="C166" s="39" t="s">
        <v>33</v>
      </c>
      <c r="D166" s="47"/>
      <c r="E166" s="48"/>
      <c r="F166" s="48"/>
      <c r="G166" s="47">
        <v>55</v>
      </c>
      <c r="H166" s="48">
        <v>68.844444444444449</v>
      </c>
      <c r="I166" s="48">
        <v>77.160647571606475</v>
      </c>
    </row>
    <row r="167" spans="1:9" s="53" customFormat="1" ht="17.25" customHeight="1" thickBot="1" x14ac:dyDescent="0.3">
      <c r="A167" s="49"/>
      <c r="B167" s="164"/>
      <c r="C167" s="50" t="s">
        <v>25</v>
      </c>
      <c r="D167" s="51">
        <v>44</v>
      </c>
      <c r="E167" s="52">
        <v>105.59098228663446</v>
      </c>
      <c r="F167" s="52">
        <v>408.29389788293901</v>
      </c>
      <c r="G167" s="51">
        <v>550</v>
      </c>
      <c r="H167" s="52">
        <v>51.398342272062408</v>
      </c>
      <c r="I167" s="52">
        <v>52.51207970112079</v>
      </c>
    </row>
    <row r="168" spans="1:9" ht="17.25" customHeight="1" x14ac:dyDescent="0.25">
      <c r="A168" s="54"/>
      <c r="B168" s="42"/>
      <c r="C168" s="43"/>
      <c r="D168" s="43"/>
      <c r="E168" s="43"/>
      <c r="F168" s="43"/>
      <c r="G168" s="43"/>
      <c r="H168" s="43"/>
      <c r="I168" s="43"/>
    </row>
    <row r="169" spans="1:9" ht="47.25" customHeight="1" x14ac:dyDescent="0.25">
      <c r="A169" s="46"/>
      <c r="B169" s="168" t="s">
        <v>60</v>
      </c>
      <c r="C169" s="61" t="s">
        <v>49</v>
      </c>
      <c r="D169" s="47"/>
      <c r="E169" s="48"/>
      <c r="F169" s="48"/>
      <c r="G169" s="47">
        <v>170</v>
      </c>
      <c r="H169" s="48">
        <v>15.770437654830719</v>
      </c>
      <c r="I169" s="48">
        <v>61.556809024979856</v>
      </c>
    </row>
    <row r="170" spans="1:9" s="53" customFormat="1" ht="17.25" customHeight="1" thickBot="1" x14ac:dyDescent="0.3">
      <c r="A170" s="49"/>
      <c r="B170" s="169"/>
      <c r="C170" s="50" t="s">
        <v>25</v>
      </c>
      <c r="D170" s="51"/>
      <c r="E170" s="52"/>
      <c r="F170" s="52"/>
      <c r="G170" s="51">
        <v>170</v>
      </c>
      <c r="H170" s="52">
        <v>15.770437654830719</v>
      </c>
      <c r="I170" s="52">
        <v>61.556809024979856</v>
      </c>
    </row>
    <row r="171" spans="1:9" ht="17.25" customHeight="1" x14ac:dyDescent="0.25">
      <c r="A171" s="41" t="s">
        <v>61</v>
      </c>
      <c r="B171" s="42"/>
      <c r="C171" s="43"/>
      <c r="D171" s="44"/>
      <c r="E171" s="44"/>
      <c r="F171" s="44"/>
      <c r="G171" s="44"/>
      <c r="H171" s="44"/>
      <c r="I171" s="44"/>
    </row>
    <row r="172" spans="1:9" ht="17.25" customHeight="1" x14ac:dyDescent="0.25">
      <c r="A172" s="46"/>
      <c r="B172" s="168" t="s">
        <v>62</v>
      </c>
      <c r="C172" s="39" t="s">
        <v>9</v>
      </c>
      <c r="D172" s="47">
        <v>93</v>
      </c>
      <c r="E172" s="48">
        <v>8.4448938321536904</v>
      </c>
      <c r="F172" s="48">
        <v>73.813521873619095</v>
      </c>
    </row>
    <row r="173" spans="1:9" ht="17.25" customHeight="1" x14ac:dyDescent="0.25">
      <c r="A173" s="46"/>
      <c r="B173" s="168"/>
      <c r="C173" s="39" t="s">
        <v>36</v>
      </c>
      <c r="D173" s="47">
        <v>11</v>
      </c>
      <c r="E173" s="48">
        <v>10.848066298342541</v>
      </c>
      <c r="F173" s="48">
        <v>97.808219178082197</v>
      </c>
    </row>
    <row r="174" spans="1:9" ht="17.25" customHeight="1" x14ac:dyDescent="0.25">
      <c r="A174" s="46"/>
      <c r="B174" s="168"/>
      <c r="C174" s="39" t="s">
        <v>13</v>
      </c>
      <c r="D174" s="47">
        <v>25</v>
      </c>
      <c r="E174" s="48">
        <v>12.122840690978887</v>
      </c>
      <c r="F174" s="48">
        <v>69.216438356164389</v>
      </c>
    </row>
    <row r="175" spans="1:9" ht="17.25" customHeight="1" x14ac:dyDescent="0.25">
      <c r="A175" s="46"/>
      <c r="B175" s="168"/>
      <c r="C175" s="39" t="s">
        <v>14</v>
      </c>
      <c r="D175" s="47">
        <v>22</v>
      </c>
      <c r="E175" s="48">
        <v>10.868200836820083</v>
      </c>
      <c r="F175" s="48">
        <v>64.69489414694894</v>
      </c>
    </row>
    <row r="176" spans="1:9" ht="17.25" customHeight="1" x14ac:dyDescent="0.25">
      <c r="A176" s="46"/>
      <c r="B176" s="168"/>
      <c r="C176" s="39" t="s">
        <v>15</v>
      </c>
      <c r="D176" s="47">
        <v>15</v>
      </c>
      <c r="E176" s="48">
        <v>4.1397616468039002</v>
      </c>
      <c r="F176" s="48">
        <v>69.789954337899545</v>
      </c>
    </row>
    <row r="177" spans="1:9" ht="17.25" customHeight="1" x14ac:dyDescent="0.25">
      <c r="A177" s="46"/>
      <c r="B177" s="168"/>
      <c r="C177" s="39" t="s">
        <v>16</v>
      </c>
      <c r="D177" s="47">
        <v>76</v>
      </c>
      <c r="E177" s="48">
        <v>6.2336666666666662</v>
      </c>
      <c r="F177" s="48">
        <v>67.415284787310753</v>
      </c>
    </row>
    <row r="178" spans="1:9" ht="17.25" customHeight="1" x14ac:dyDescent="0.25">
      <c r="A178" s="46"/>
      <c r="B178" s="168"/>
      <c r="C178" s="39" t="s">
        <v>19</v>
      </c>
      <c r="D178" s="47">
        <v>10</v>
      </c>
      <c r="E178" s="48">
        <v>5.0356164383561648</v>
      </c>
      <c r="F178" s="48">
        <v>50.356164383561641</v>
      </c>
    </row>
    <row r="179" spans="1:9" ht="17.25" customHeight="1" x14ac:dyDescent="0.25">
      <c r="A179" s="46"/>
      <c r="B179" s="168"/>
      <c r="C179" s="39" t="s">
        <v>20</v>
      </c>
      <c r="D179" s="47">
        <v>6</v>
      </c>
      <c r="E179" s="48">
        <v>5.8620689655172411</v>
      </c>
      <c r="F179" s="48">
        <v>69.863013698630141</v>
      </c>
    </row>
    <row r="180" spans="1:9" ht="17.25" customHeight="1" x14ac:dyDescent="0.25">
      <c r="A180" s="46"/>
      <c r="B180" s="168"/>
      <c r="C180" s="39" t="s">
        <v>21</v>
      </c>
      <c r="D180" s="47">
        <v>10</v>
      </c>
      <c r="E180" s="48">
        <v>3.4750000000000001</v>
      </c>
      <c r="F180" s="48">
        <v>49.506849315068493</v>
      </c>
    </row>
    <row r="181" spans="1:9" ht="17.25" customHeight="1" x14ac:dyDescent="0.25">
      <c r="A181" s="46"/>
      <c r="B181" s="168"/>
      <c r="C181" s="39" t="s">
        <v>22</v>
      </c>
      <c r="D181" s="47">
        <v>4</v>
      </c>
      <c r="E181" s="48">
        <v>2.3146067415730336</v>
      </c>
      <c r="F181" s="48">
        <v>14.109589041095891</v>
      </c>
    </row>
    <row r="182" spans="1:9" ht="17.25" customHeight="1" x14ac:dyDescent="0.25">
      <c r="A182" s="46"/>
      <c r="B182" s="168"/>
      <c r="C182" s="39" t="s">
        <v>23</v>
      </c>
      <c r="D182" s="47">
        <v>38</v>
      </c>
      <c r="E182" s="48">
        <v>3.539366883116883</v>
      </c>
      <c r="F182" s="48">
        <v>62.876712328767127</v>
      </c>
    </row>
    <row r="183" spans="1:9" ht="17.25" customHeight="1" x14ac:dyDescent="0.25">
      <c r="A183" s="46"/>
      <c r="B183" s="168"/>
      <c r="C183" s="39" t="s">
        <v>24</v>
      </c>
      <c r="D183" s="47">
        <v>9</v>
      </c>
      <c r="E183" s="48">
        <v>10.710743801652892</v>
      </c>
      <c r="F183" s="48">
        <v>39.452054794520549</v>
      </c>
    </row>
    <row r="184" spans="1:9" ht="17.25" customHeight="1" x14ac:dyDescent="0.25">
      <c r="A184" s="46"/>
      <c r="B184" s="168"/>
      <c r="C184" s="39" t="s">
        <v>33</v>
      </c>
      <c r="D184" s="47"/>
      <c r="E184" s="48"/>
      <c r="F184" s="48"/>
      <c r="G184" s="47">
        <v>5</v>
      </c>
      <c r="H184" s="48">
        <v>13.333333333333334</v>
      </c>
      <c r="I184" s="48">
        <v>15.342465753424657</v>
      </c>
    </row>
    <row r="185" spans="1:9" s="53" customFormat="1" ht="17.25" customHeight="1" thickBot="1" x14ac:dyDescent="0.3">
      <c r="A185" s="49"/>
      <c r="B185" s="169"/>
      <c r="C185" s="50" t="s">
        <v>25</v>
      </c>
      <c r="D185" s="51">
        <v>319</v>
      </c>
      <c r="E185" s="52">
        <v>6.4960649490514459</v>
      </c>
      <c r="F185" s="52">
        <v>67.345729376905567</v>
      </c>
      <c r="G185" s="51">
        <v>5</v>
      </c>
      <c r="H185" s="52">
        <v>13.333333333333334</v>
      </c>
      <c r="I185" s="52">
        <v>15.342465753424657</v>
      </c>
    </row>
    <row r="186" spans="1:9" ht="17.25" customHeight="1" x14ac:dyDescent="0.25">
      <c r="A186" s="54"/>
      <c r="B186" s="42"/>
      <c r="C186" s="43"/>
      <c r="D186" s="43"/>
      <c r="E186" s="43"/>
      <c r="F186" s="43"/>
      <c r="G186" s="43"/>
      <c r="H186" s="43"/>
      <c r="I186" s="43"/>
    </row>
    <row r="187" spans="1:9" ht="17.25" customHeight="1" x14ac:dyDescent="0.25">
      <c r="A187" s="46"/>
      <c r="B187" s="163" t="s">
        <v>63</v>
      </c>
      <c r="C187" s="39" t="s">
        <v>9</v>
      </c>
      <c r="D187" s="47">
        <v>33</v>
      </c>
      <c r="E187" s="48">
        <v>8.5190010857763294</v>
      </c>
      <c r="F187" s="48">
        <v>65.139061851390622</v>
      </c>
    </row>
    <row r="188" spans="1:9" ht="17.25" customHeight="1" x14ac:dyDescent="0.25">
      <c r="A188" s="46"/>
      <c r="B188" s="163"/>
      <c r="C188" s="39" t="s">
        <v>15</v>
      </c>
      <c r="D188" s="47">
        <v>10</v>
      </c>
      <c r="E188" s="48">
        <v>3.4273972602739726</v>
      </c>
      <c r="F188" s="48">
        <v>34.273972602739725</v>
      </c>
    </row>
    <row r="189" spans="1:9" ht="17.25" customHeight="1" x14ac:dyDescent="0.25">
      <c r="A189" s="46"/>
      <c r="B189" s="163"/>
      <c r="C189" s="39" t="s">
        <v>16</v>
      </c>
      <c r="D189" s="47">
        <v>25</v>
      </c>
      <c r="E189" s="48">
        <v>4.3441814595660748</v>
      </c>
      <c r="F189" s="48">
        <v>48.273972602739725</v>
      </c>
    </row>
    <row r="190" spans="1:9" ht="17.25" customHeight="1" x14ac:dyDescent="0.25">
      <c r="A190" s="46"/>
      <c r="B190" s="163"/>
      <c r="C190" s="39" t="s">
        <v>23</v>
      </c>
      <c r="D190" s="47">
        <v>10</v>
      </c>
      <c r="E190" s="48">
        <v>3.9502074688796682</v>
      </c>
      <c r="F190" s="48">
        <v>52.164383561643838</v>
      </c>
    </row>
    <row r="191" spans="1:9" ht="17.25" customHeight="1" x14ac:dyDescent="0.25">
      <c r="A191" s="46"/>
      <c r="B191" s="163"/>
      <c r="C191" s="39" t="s">
        <v>58</v>
      </c>
      <c r="D191" s="47"/>
      <c r="E191" s="48"/>
      <c r="F191" s="48"/>
      <c r="G191" s="47">
        <v>15</v>
      </c>
      <c r="H191" s="48">
        <v>20.304347826086957</v>
      </c>
      <c r="I191" s="48">
        <v>17.059360730593607</v>
      </c>
    </row>
    <row r="192" spans="1:9" ht="17.25" customHeight="1" x14ac:dyDescent="0.25">
      <c r="A192" s="46"/>
      <c r="B192" s="163"/>
      <c r="C192" s="39" t="s">
        <v>33</v>
      </c>
      <c r="D192" s="47"/>
      <c r="E192" s="48"/>
      <c r="F192" s="48"/>
      <c r="G192" s="47">
        <v>5</v>
      </c>
      <c r="H192" s="48">
        <v>19.037500000000001</v>
      </c>
      <c r="I192" s="48">
        <v>166.90410958904113</v>
      </c>
    </row>
    <row r="193" spans="1:9" s="53" customFormat="1" ht="17.25" customHeight="1" thickBot="1" x14ac:dyDescent="0.3">
      <c r="A193" s="49"/>
      <c r="B193" s="164"/>
      <c r="C193" s="50" t="s">
        <v>25</v>
      </c>
      <c r="D193" s="51">
        <v>78</v>
      </c>
      <c r="E193" s="52">
        <v>5.5377426312005751</v>
      </c>
      <c r="F193" s="52">
        <v>54.11310151036178</v>
      </c>
      <c r="G193" s="51">
        <v>20</v>
      </c>
      <c r="H193" s="52">
        <v>19.320388349514563</v>
      </c>
      <c r="I193" s="52">
        <v>54.520547945205479</v>
      </c>
    </row>
    <row r="194" spans="1:9" ht="17.25" customHeight="1" x14ac:dyDescent="0.25">
      <c r="A194" s="54"/>
      <c r="B194" s="42"/>
      <c r="C194" s="43"/>
      <c r="D194" s="43"/>
      <c r="E194" s="43"/>
      <c r="F194" s="43"/>
      <c r="G194" s="43"/>
      <c r="H194" s="43"/>
      <c r="I194" s="43"/>
    </row>
    <row r="195" spans="1:9" ht="17.25" customHeight="1" x14ac:dyDescent="0.25">
      <c r="A195" s="46"/>
      <c r="B195" s="168" t="s">
        <v>64</v>
      </c>
      <c r="C195" s="39" t="s">
        <v>58</v>
      </c>
      <c r="D195" s="47"/>
      <c r="E195" s="48"/>
      <c r="F195" s="48"/>
      <c r="G195" s="47">
        <v>155</v>
      </c>
      <c r="H195" s="48">
        <v>29.091623036649214</v>
      </c>
      <c r="I195" s="48">
        <v>78.571807335395491</v>
      </c>
    </row>
    <row r="196" spans="1:9" ht="17.25" customHeight="1" x14ac:dyDescent="0.25">
      <c r="A196" s="46"/>
      <c r="B196" s="168"/>
      <c r="C196" s="39" t="s">
        <v>33</v>
      </c>
      <c r="D196" s="47"/>
      <c r="E196" s="48"/>
      <c r="F196" s="48"/>
      <c r="G196" s="47">
        <v>10</v>
      </c>
      <c r="H196" s="48">
        <v>41.05</v>
      </c>
      <c r="I196" s="48">
        <v>157.45205479452056</v>
      </c>
    </row>
    <row r="197" spans="1:9" s="53" customFormat="1" ht="17.25" customHeight="1" thickBot="1" x14ac:dyDescent="0.3">
      <c r="A197" s="49"/>
      <c r="B197" s="169"/>
      <c r="C197" s="50" t="s">
        <v>25</v>
      </c>
      <c r="D197" s="51"/>
      <c r="E197" s="52"/>
      <c r="F197" s="52"/>
      <c r="G197" s="51">
        <v>165</v>
      </c>
      <c r="H197" s="52">
        <v>30.095323741007196</v>
      </c>
      <c r="I197" s="52">
        <v>83.352428393524278</v>
      </c>
    </row>
    <row r="198" spans="1:9" ht="17.25" customHeight="1" x14ac:dyDescent="0.25">
      <c r="A198" s="41" t="s">
        <v>65</v>
      </c>
      <c r="B198" s="42"/>
      <c r="C198" s="43"/>
      <c r="D198" s="44"/>
      <c r="E198" s="44"/>
      <c r="F198" s="44"/>
      <c r="G198" s="44"/>
      <c r="H198" s="44"/>
      <c r="I198" s="44"/>
    </row>
    <row r="199" spans="1:9" ht="17.25" customHeight="1" x14ac:dyDescent="0.25">
      <c r="A199" s="46"/>
      <c r="B199" s="163" t="s">
        <v>66</v>
      </c>
      <c r="C199" s="39" t="s">
        <v>9</v>
      </c>
      <c r="D199" s="47">
        <v>135</v>
      </c>
      <c r="E199" s="48">
        <v>7.4092736531760925</v>
      </c>
      <c r="F199" s="48">
        <v>56.101471334348048</v>
      </c>
    </row>
    <row r="200" spans="1:9" ht="17.25" customHeight="1" x14ac:dyDescent="0.25">
      <c r="A200" s="46"/>
      <c r="B200" s="163"/>
      <c r="C200" s="39" t="s">
        <v>36</v>
      </c>
      <c r="D200" s="47">
        <v>18</v>
      </c>
      <c r="E200" s="48">
        <v>8.6985981308411215</v>
      </c>
      <c r="F200" s="48">
        <v>56.666666666666671</v>
      </c>
    </row>
    <row r="201" spans="1:9" ht="17.25" customHeight="1" x14ac:dyDescent="0.25">
      <c r="A201" s="46"/>
      <c r="B201" s="163"/>
      <c r="C201" s="39" t="s">
        <v>13</v>
      </c>
      <c r="D201" s="47">
        <v>25</v>
      </c>
      <c r="E201" s="48">
        <v>7.0192090395480227</v>
      </c>
      <c r="F201" s="48">
        <v>68.07671232876713</v>
      </c>
    </row>
    <row r="202" spans="1:9" ht="17.25" customHeight="1" x14ac:dyDescent="0.25">
      <c r="A202" s="46"/>
      <c r="B202" s="163"/>
      <c r="C202" s="39" t="s">
        <v>14</v>
      </c>
      <c r="D202" s="47">
        <v>25</v>
      </c>
      <c r="E202" s="48">
        <v>12.137777777777778</v>
      </c>
      <c r="F202" s="48">
        <v>59.857534246575341</v>
      </c>
    </row>
    <row r="203" spans="1:9" ht="17.25" customHeight="1" x14ac:dyDescent="0.25">
      <c r="A203" s="46"/>
      <c r="B203" s="163"/>
      <c r="C203" s="39" t="s">
        <v>15</v>
      </c>
      <c r="D203" s="47">
        <v>20</v>
      </c>
      <c r="E203" s="48">
        <v>3.8357988165680474</v>
      </c>
      <c r="F203" s="48">
        <v>71.041095890410958</v>
      </c>
    </row>
    <row r="204" spans="1:9" ht="17.25" customHeight="1" x14ac:dyDescent="0.25">
      <c r="A204" s="46"/>
      <c r="B204" s="163"/>
      <c r="C204" s="39" t="s">
        <v>16</v>
      </c>
      <c r="D204" s="47">
        <v>43</v>
      </c>
      <c r="E204" s="48">
        <v>4.815320439893819</v>
      </c>
      <c r="F204" s="48">
        <v>80.904746734628858</v>
      </c>
    </row>
    <row r="205" spans="1:9" ht="17.25" customHeight="1" x14ac:dyDescent="0.25">
      <c r="A205" s="46"/>
      <c r="B205" s="163"/>
      <c r="C205" s="39" t="s">
        <v>17</v>
      </c>
      <c r="D205" s="47">
        <v>10</v>
      </c>
      <c r="E205" s="48">
        <v>2.3450980392156864</v>
      </c>
      <c r="F205" s="48">
        <v>49.150684931506852</v>
      </c>
    </row>
    <row r="206" spans="1:9" ht="17.25" customHeight="1" x14ac:dyDescent="0.25">
      <c r="A206" s="46"/>
      <c r="B206" s="163"/>
      <c r="C206" s="39" t="s">
        <v>18</v>
      </c>
      <c r="D206" s="47">
        <v>15</v>
      </c>
      <c r="E206" s="48">
        <v>4.8572864321608042</v>
      </c>
      <c r="F206" s="48">
        <v>88.273972602739732</v>
      </c>
    </row>
    <row r="207" spans="1:9" ht="17.25" customHeight="1" x14ac:dyDescent="0.25">
      <c r="A207" s="46"/>
      <c r="B207" s="163"/>
      <c r="C207" s="39" t="s">
        <v>19</v>
      </c>
      <c r="D207" s="47">
        <v>15</v>
      </c>
      <c r="E207" s="48">
        <v>4.0160818713450288</v>
      </c>
      <c r="F207" s="48">
        <v>50.173515981735157</v>
      </c>
    </row>
    <row r="208" spans="1:9" ht="17.25" customHeight="1" x14ac:dyDescent="0.25">
      <c r="A208" s="46"/>
      <c r="B208" s="163"/>
      <c r="C208" s="39" t="s">
        <v>20</v>
      </c>
      <c r="D208" s="47">
        <v>25</v>
      </c>
      <c r="E208" s="48">
        <v>5.0897435897435894</v>
      </c>
      <c r="F208" s="48">
        <v>73.961643835616428</v>
      </c>
    </row>
    <row r="209" spans="1:9" ht="17.25" customHeight="1" x14ac:dyDescent="0.25">
      <c r="A209" s="46"/>
      <c r="B209" s="163"/>
      <c r="C209" s="39" t="s">
        <v>21</v>
      </c>
      <c r="D209" s="47">
        <v>12</v>
      </c>
      <c r="E209" s="48">
        <v>4.9225146198830405</v>
      </c>
      <c r="F209" s="48">
        <v>76.87214611872146</v>
      </c>
    </row>
    <row r="210" spans="1:9" ht="17.25" customHeight="1" x14ac:dyDescent="0.25">
      <c r="A210" s="46"/>
      <c r="B210" s="163"/>
      <c r="C210" s="39" t="s">
        <v>22</v>
      </c>
      <c r="D210" s="47">
        <v>10</v>
      </c>
      <c r="E210" s="48">
        <v>2.6749999999999998</v>
      </c>
      <c r="F210" s="48">
        <v>17.589041095890412</v>
      </c>
    </row>
    <row r="211" spans="1:9" ht="17.25" customHeight="1" x14ac:dyDescent="0.25">
      <c r="A211" s="46"/>
      <c r="B211" s="163"/>
      <c r="C211" s="39" t="s">
        <v>23</v>
      </c>
      <c r="D211" s="47">
        <v>45</v>
      </c>
      <c r="E211" s="48">
        <v>4.1530326594090203</v>
      </c>
      <c r="F211" s="48">
        <v>81.290715372907144</v>
      </c>
    </row>
    <row r="212" spans="1:9" ht="17.25" customHeight="1" x14ac:dyDescent="0.25">
      <c r="A212" s="46"/>
      <c r="B212" s="163"/>
      <c r="C212" s="39" t="s">
        <v>24</v>
      </c>
      <c r="D212" s="47">
        <v>7</v>
      </c>
      <c r="E212" s="48">
        <v>5.7842565597667637</v>
      </c>
      <c r="F212" s="48">
        <v>77.651663405088073</v>
      </c>
    </row>
    <row r="213" spans="1:9" ht="17.25" customHeight="1" x14ac:dyDescent="0.25">
      <c r="A213" s="46"/>
      <c r="B213" s="163"/>
      <c r="C213" s="39" t="s">
        <v>58</v>
      </c>
      <c r="D213" s="47"/>
      <c r="E213" s="48"/>
      <c r="F213" s="48"/>
      <c r="G213" s="47">
        <v>202</v>
      </c>
      <c r="H213" s="48">
        <v>46.167352537722905</v>
      </c>
      <c r="I213" s="48">
        <v>45.647633256476325</v>
      </c>
    </row>
    <row r="214" spans="1:9" ht="17.25" customHeight="1" x14ac:dyDescent="0.25">
      <c r="A214" s="46"/>
      <c r="B214" s="163"/>
      <c r="C214" s="39" t="s">
        <v>39</v>
      </c>
      <c r="D214" s="47"/>
      <c r="E214" s="48"/>
      <c r="F214" s="48"/>
      <c r="G214" s="47">
        <v>191</v>
      </c>
      <c r="H214" s="48">
        <v>35.672376873661669</v>
      </c>
      <c r="I214" s="48">
        <v>47.791723445456505</v>
      </c>
    </row>
    <row r="215" spans="1:9" ht="17.25" customHeight="1" x14ac:dyDescent="0.25">
      <c r="A215" s="46"/>
      <c r="B215" s="163"/>
      <c r="C215" s="39" t="s">
        <v>33</v>
      </c>
      <c r="D215" s="47"/>
      <c r="E215" s="48"/>
      <c r="F215" s="48"/>
      <c r="G215" s="47">
        <v>89</v>
      </c>
      <c r="H215" s="48">
        <v>29.459523809523809</v>
      </c>
      <c r="I215" s="48">
        <v>76.176696937047865</v>
      </c>
    </row>
    <row r="216" spans="1:9" s="53" customFormat="1" ht="17.25" customHeight="1" thickBot="1" x14ac:dyDescent="0.3">
      <c r="A216" s="49"/>
      <c r="B216" s="164"/>
      <c r="C216" s="50" t="s">
        <v>25</v>
      </c>
      <c r="D216" s="51">
        <v>405</v>
      </c>
      <c r="E216" s="52">
        <v>5.4351846630955736</v>
      </c>
      <c r="F216" s="52">
        <v>65.207508878741763</v>
      </c>
      <c r="G216" s="51">
        <v>482</v>
      </c>
      <c r="H216" s="52">
        <v>36.644027167399123</v>
      </c>
      <c r="I216" s="52">
        <v>52.13437162507816</v>
      </c>
    </row>
    <row r="217" spans="1:9" ht="17.25" customHeight="1" x14ac:dyDescent="0.25">
      <c r="A217" s="54"/>
      <c r="B217" s="42"/>
      <c r="C217" s="43"/>
      <c r="D217" s="43"/>
      <c r="E217" s="43"/>
      <c r="F217" s="43"/>
      <c r="G217" s="43"/>
      <c r="H217" s="43"/>
      <c r="I217" s="43"/>
    </row>
    <row r="218" spans="1:9" ht="51.75" customHeight="1" x14ac:dyDescent="0.25">
      <c r="A218" s="46"/>
      <c r="B218" s="163" t="s">
        <v>67</v>
      </c>
      <c r="C218" s="61" t="s">
        <v>49</v>
      </c>
      <c r="D218" s="47"/>
      <c r="E218" s="48"/>
      <c r="F218" s="48"/>
      <c r="G218" s="47">
        <v>750</v>
      </c>
      <c r="H218" s="48">
        <v>18.111187964724191</v>
      </c>
      <c r="I218" s="48">
        <v>76.520182648401828</v>
      </c>
    </row>
    <row r="219" spans="1:9" s="53" customFormat="1" ht="17.25" customHeight="1" thickBot="1" x14ac:dyDescent="0.3">
      <c r="A219" s="49"/>
      <c r="B219" s="164"/>
      <c r="C219" s="50" t="s">
        <v>25</v>
      </c>
      <c r="D219" s="51"/>
      <c r="E219" s="52"/>
      <c r="F219" s="52"/>
      <c r="G219" s="51">
        <v>750</v>
      </c>
      <c r="H219" s="52">
        <v>18.111187964724191</v>
      </c>
      <c r="I219" s="52">
        <v>76.520182648401828</v>
      </c>
    </row>
    <row r="220" spans="1:9" ht="17.25" customHeight="1" x14ac:dyDescent="0.25">
      <c r="A220" s="41" t="s">
        <v>68</v>
      </c>
      <c r="B220" s="42"/>
      <c r="C220" s="43"/>
      <c r="D220" s="43"/>
      <c r="E220" s="43"/>
      <c r="F220" s="43"/>
      <c r="G220" s="43"/>
      <c r="H220" s="43"/>
      <c r="I220" s="43"/>
    </row>
    <row r="221" spans="1:9" ht="17.25" customHeight="1" x14ac:dyDescent="0.25">
      <c r="A221" s="46"/>
      <c r="B221" s="163" t="s">
        <v>69</v>
      </c>
      <c r="C221" s="39" t="s">
        <v>9</v>
      </c>
      <c r="D221" s="47">
        <v>80</v>
      </c>
      <c r="E221" s="48">
        <v>6.01918771985929</v>
      </c>
      <c r="F221" s="48">
        <v>64.458904109589042</v>
      </c>
    </row>
    <row r="222" spans="1:9" ht="17.25" customHeight="1" x14ac:dyDescent="0.25">
      <c r="A222" s="46"/>
      <c r="B222" s="163"/>
      <c r="C222" s="39" t="s">
        <v>36</v>
      </c>
      <c r="D222" s="47">
        <v>7</v>
      </c>
      <c r="E222" s="48">
        <v>8.7142857142857135</v>
      </c>
      <c r="F222" s="48">
        <v>81.174168297455964</v>
      </c>
    </row>
    <row r="223" spans="1:9" ht="17.25" customHeight="1" x14ac:dyDescent="0.25">
      <c r="A223" s="46"/>
      <c r="B223" s="163"/>
      <c r="C223" s="39" t="s">
        <v>13</v>
      </c>
      <c r="D223" s="47">
        <v>23</v>
      </c>
      <c r="E223" s="48">
        <v>6.1991924629878872</v>
      </c>
      <c r="F223" s="48">
        <v>54.865991661703397</v>
      </c>
    </row>
    <row r="224" spans="1:9" ht="17.25" customHeight="1" x14ac:dyDescent="0.25">
      <c r="A224" s="46"/>
      <c r="B224" s="163"/>
      <c r="C224" s="39" t="s">
        <v>14</v>
      </c>
      <c r="D224" s="47">
        <v>24</v>
      </c>
      <c r="E224" s="48">
        <v>9.3244592346089856</v>
      </c>
      <c r="F224" s="48">
        <v>63.972602739726028</v>
      </c>
    </row>
    <row r="225" spans="1:9" ht="17.25" customHeight="1" x14ac:dyDescent="0.25">
      <c r="A225" s="46"/>
      <c r="B225" s="163"/>
      <c r="C225" s="39" t="s">
        <v>15</v>
      </c>
      <c r="D225" s="47">
        <v>24</v>
      </c>
      <c r="E225" s="48">
        <v>4.7347740667976428</v>
      </c>
      <c r="F225" s="48">
        <v>55.022831050228319</v>
      </c>
    </row>
    <row r="226" spans="1:9" ht="17.25" customHeight="1" x14ac:dyDescent="0.25">
      <c r="A226" s="46"/>
      <c r="B226" s="163"/>
      <c r="C226" s="39" t="s">
        <v>16</v>
      </c>
      <c r="D226" s="47">
        <v>60</v>
      </c>
      <c r="E226" s="48">
        <v>6.6469217970049916</v>
      </c>
      <c r="F226" s="48">
        <v>91.205479452054789</v>
      </c>
    </row>
    <row r="227" spans="1:9" ht="17.25" customHeight="1" x14ac:dyDescent="0.25">
      <c r="A227" s="46"/>
      <c r="B227" s="163"/>
      <c r="C227" s="39" t="s">
        <v>20</v>
      </c>
      <c r="D227" s="47">
        <v>45</v>
      </c>
      <c r="E227" s="48">
        <v>4.192708333333333</v>
      </c>
      <c r="F227" s="48">
        <v>24.50532724505327</v>
      </c>
    </row>
    <row r="228" spans="1:9" ht="17.25" customHeight="1" x14ac:dyDescent="0.25">
      <c r="A228" s="46"/>
      <c r="B228" s="163"/>
      <c r="C228" s="39" t="s">
        <v>21</v>
      </c>
      <c r="D228" s="47">
        <v>14</v>
      </c>
      <c r="E228" s="48">
        <v>3.1783536585365852</v>
      </c>
      <c r="F228" s="48">
        <v>40.80234833659491</v>
      </c>
    </row>
    <row r="229" spans="1:9" ht="17.25" customHeight="1" x14ac:dyDescent="0.25">
      <c r="A229" s="46"/>
      <c r="B229" s="163"/>
      <c r="C229" s="39" t="s">
        <v>22</v>
      </c>
      <c r="D229" s="47">
        <v>4</v>
      </c>
      <c r="E229" s="48">
        <v>6.5</v>
      </c>
      <c r="F229" s="48">
        <v>0.8904109589041096</v>
      </c>
    </row>
    <row r="230" spans="1:9" ht="17.25" customHeight="1" x14ac:dyDescent="0.25">
      <c r="A230" s="46"/>
      <c r="B230" s="163"/>
      <c r="C230" s="39" t="s">
        <v>23</v>
      </c>
      <c r="D230" s="47">
        <v>35</v>
      </c>
      <c r="E230" s="48">
        <v>3.8036664695446483</v>
      </c>
      <c r="F230" s="48">
        <v>50.348336594911942</v>
      </c>
    </row>
    <row r="231" spans="1:9" ht="17.25" customHeight="1" x14ac:dyDescent="0.25">
      <c r="A231" s="46"/>
      <c r="B231" s="163"/>
      <c r="C231" s="39" t="s">
        <v>24</v>
      </c>
      <c r="D231" s="47">
        <v>12</v>
      </c>
      <c r="E231" s="48">
        <v>7.0532544378698221</v>
      </c>
      <c r="F231" s="48">
        <v>27.214611872146115</v>
      </c>
    </row>
    <row r="232" spans="1:9" s="53" customFormat="1" ht="17.25" customHeight="1" thickBot="1" x14ac:dyDescent="0.3">
      <c r="A232" s="49"/>
      <c r="B232" s="164"/>
      <c r="C232" s="50" t="s">
        <v>25</v>
      </c>
      <c r="D232" s="51">
        <v>328</v>
      </c>
      <c r="E232" s="52">
        <v>5.704095004095004</v>
      </c>
      <c r="F232" s="52">
        <v>58.174908118944209</v>
      </c>
      <c r="G232" s="51"/>
      <c r="H232" s="52"/>
      <c r="I232" s="52"/>
    </row>
    <row r="233" spans="1:9" ht="17.25" customHeight="1" x14ac:dyDescent="0.25">
      <c r="A233" s="41" t="s">
        <v>70</v>
      </c>
      <c r="B233" s="42"/>
      <c r="C233" s="43"/>
      <c r="D233" s="43"/>
      <c r="E233" s="43"/>
      <c r="F233" s="43"/>
      <c r="G233" s="43"/>
      <c r="H233" s="43"/>
      <c r="I233" s="43"/>
    </row>
    <row r="234" spans="1:9" ht="17.25" customHeight="1" x14ac:dyDescent="0.25">
      <c r="A234" s="46"/>
      <c r="B234" s="170" t="s">
        <v>71</v>
      </c>
      <c r="C234" s="39" t="s">
        <v>336</v>
      </c>
      <c r="D234" s="47">
        <v>132</v>
      </c>
      <c r="E234" s="48">
        <v>6.1406995230524641</v>
      </c>
      <c r="F234" s="48">
        <v>32.067247820672478</v>
      </c>
    </row>
    <row r="235" spans="1:9" ht="17.25" customHeight="1" x14ac:dyDescent="0.25">
      <c r="A235" s="46"/>
      <c r="B235" s="170"/>
      <c r="C235" s="39" t="s">
        <v>13</v>
      </c>
      <c r="D235" s="47">
        <v>25</v>
      </c>
      <c r="E235" s="48">
        <v>6.1426630434782608</v>
      </c>
      <c r="F235" s="48">
        <v>49.545205479452058</v>
      </c>
    </row>
    <row r="236" spans="1:9" ht="17.25" customHeight="1" x14ac:dyDescent="0.25">
      <c r="A236" s="46"/>
      <c r="B236" s="170"/>
      <c r="C236" s="39" t="s">
        <v>14</v>
      </c>
      <c r="D236" s="47">
        <v>31</v>
      </c>
      <c r="E236" s="48">
        <v>6.5441354292623943</v>
      </c>
      <c r="F236" s="48">
        <v>47.830313742819271</v>
      </c>
    </row>
    <row r="237" spans="1:9" ht="17.25" customHeight="1" x14ac:dyDescent="0.25">
      <c r="A237" s="46"/>
      <c r="B237" s="170"/>
      <c r="C237" s="39" t="s">
        <v>15</v>
      </c>
      <c r="D237" s="47">
        <v>26</v>
      </c>
      <c r="E237" s="48">
        <v>3.6942949407965555</v>
      </c>
      <c r="F237" s="48">
        <v>36.164383561643838</v>
      </c>
    </row>
    <row r="238" spans="1:9" ht="17.25" customHeight="1" x14ac:dyDescent="0.25">
      <c r="A238" s="46"/>
      <c r="B238" s="170"/>
      <c r="C238" s="39" t="s">
        <v>16</v>
      </c>
      <c r="D238" s="47">
        <v>49</v>
      </c>
      <c r="E238" s="48">
        <v>4.3167675021607606</v>
      </c>
      <c r="F238" s="48">
        <v>55.851272015655582</v>
      </c>
    </row>
    <row r="239" spans="1:9" ht="17.25" customHeight="1" x14ac:dyDescent="0.25">
      <c r="A239" s="46"/>
      <c r="B239" s="170"/>
      <c r="C239" s="39" t="s">
        <v>19</v>
      </c>
      <c r="D239" s="47">
        <v>26</v>
      </c>
      <c r="E239" s="48">
        <v>3.9584487534626041</v>
      </c>
      <c r="F239" s="48">
        <v>30.115911485774497</v>
      </c>
    </row>
    <row r="240" spans="1:9" ht="17.25" customHeight="1" x14ac:dyDescent="0.25">
      <c r="A240" s="46"/>
      <c r="B240" s="170"/>
      <c r="C240" s="39" t="s">
        <v>20</v>
      </c>
      <c r="D240" s="47">
        <v>42</v>
      </c>
      <c r="E240" s="48">
        <v>5.5149384885764503</v>
      </c>
      <c r="F240" s="48">
        <v>20.469667318982385</v>
      </c>
    </row>
    <row r="241" spans="1:9" ht="17.25" customHeight="1" x14ac:dyDescent="0.25">
      <c r="A241" s="46"/>
      <c r="B241" s="170"/>
      <c r="C241" s="39" t="s">
        <v>21</v>
      </c>
      <c r="D241" s="47">
        <v>15</v>
      </c>
      <c r="E241" s="48">
        <v>2.3547351524879616</v>
      </c>
      <c r="F241" s="48">
        <v>26.794520547945204</v>
      </c>
    </row>
    <row r="242" spans="1:9" ht="17.25" customHeight="1" x14ac:dyDescent="0.25">
      <c r="A242" s="46"/>
      <c r="B242" s="170"/>
      <c r="C242" s="39" t="s">
        <v>22</v>
      </c>
      <c r="D242" s="47">
        <v>16</v>
      </c>
      <c r="E242" s="48">
        <v>2.3640897755610975</v>
      </c>
      <c r="F242" s="48">
        <v>16.232876712328768</v>
      </c>
    </row>
    <row r="243" spans="1:9" ht="17.25" customHeight="1" x14ac:dyDescent="0.25">
      <c r="A243" s="46"/>
      <c r="B243" s="170"/>
      <c r="C243" s="39" t="s">
        <v>23</v>
      </c>
      <c r="D243" s="47">
        <v>54</v>
      </c>
      <c r="E243" s="48">
        <v>3.5657370517928286</v>
      </c>
      <c r="F243" s="48">
        <v>40.8675799086758</v>
      </c>
    </row>
    <row r="244" spans="1:9" ht="17.25" customHeight="1" x14ac:dyDescent="0.25">
      <c r="A244" s="46"/>
      <c r="B244" s="170"/>
      <c r="C244" s="39" t="s">
        <v>24</v>
      </c>
      <c r="D244" s="47">
        <v>16</v>
      </c>
      <c r="E244" s="48">
        <v>9.2063492063492056</v>
      </c>
      <c r="F244" s="48">
        <v>9.9315068493150687</v>
      </c>
    </row>
    <row r="245" spans="1:9" ht="17.25" customHeight="1" x14ac:dyDescent="0.25">
      <c r="A245" s="46"/>
      <c r="B245" s="170"/>
      <c r="C245" s="39" t="s">
        <v>33</v>
      </c>
      <c r="D245" s="47"/>
      <c r="E245" s="48"/>
      <c r="F245" s="48"/>
      <c r="G245" s="47">
        <v>6</v>
      </c>
      <c r="H245" s="48">
        <v>18.714285714285715</v>
      </c>
      <c r="I245" s="48">
        <v>5.9817351598173509</v>
      </c>
    </row>
    <row r="246" spans="1:9" s="53" customFormat="1" ht="17.25" customHeight="1" thickBot="1" x14ac:dyDescent="0.3">
      <c r="A246" s="49"/>
      <c r="B246" s="171"/>
      <c r="C246" s="50" t="s">
        <v>25</v>
      </c>
      <c r="D246" s="51">
        <v>432</v>
      </c>
      <c r="E246" s="52">
        <v>4.6701229199765866</v>
      </c>
      <c r="F246" s="52">
        <v>35.419837645865051</v>
      </c>
      <c r="G246" s="51">
        <v>6</v>
      </c>
      <c r="H246" s="52">
        <v>18.714285714285715</v>
      </c>
      <c r="I246" s="52">
        <v>5.9817351598173509</v>
      </c>
    </row>
    <row r="247" spans="1:9" ht="17.25" customHeight="1" x14ac:dyDescent="0.25">
      <c r="A247" s="54"/>
      <c r="B247" s="42"/>
      <c r="C247" s="43"/>
      <c r="D247" s="43"/>
      <c r="E247" s="43"/>
      <c r="F247" s="43"/>
      <c r="G247" s="43"/>
      <c r="H247" s="43"/>
      <c r="I247" s="43"/>
    </row>
    <row r="248" spans="1:9" ht="55.5" customHeight="1" x14ac:dyDescent="0.25">
      <c r="A248" s="46"/>
      <c r="B248" s="163" t="s">
        <v>72</v>
      </c>
      <c r="C248" s="61" t="s">
        <v>49</v>
      </c>
      <c r="D248" s="47"/>
      <c r="E248" s="48"/>
      <c r="F248" s="48"/>
      <c r="G248" s="47">
        <v>302</v>
      </c>
      <c r="H248" s="48">
        <v>16.279547484370347</v>
      </c>
      <c r="I248" s="48">
        <v>49.608092170915356</v>
      </c>
    </row>
    <row r="249" spans="1:9" s="53" customFormat="1" ht="17.25" customHeight="1" thickBot="1" x14ac:dyDescent="0.3">
      <c r="A249" s="49"/>
      <c r="B249" s="164"/>
      <c r="C249" s="50" t="s">
        <v>25</v>
      </c>
      <c r="D249" s="51"/>
      <c r="E249" s="52"/>
      <c r="F249" s="52"/>
      <c r="G249" s="51">
        <v>302</v>
      </c>
      <c r="H249" s="52">
        <v>16.279547484370347</v>
      </c>
      <c r="I249" s="52">
        <v>49.608092170915356</v>
      </c>
    </row>
    <row r="250" spans="1:9" ht="17.25" customHeight="1" x14ac:dyDescent="0.25">
      <c r="A250" s="41" t="s">
        <v>73</v>
      </c>
      <c r="B250" s="42"/>
      <c r="C250" s="43"/>
      <c r="D250" s="43"/>
      <c r="E250" s="43"/>
      <c r="F250" s="43"/>
      <c r="G250" s="43"/>
      <c r="H250" s="43"/>
      <c r="I250" s="43"/>
    </row>
    <row r="251" spans="1:9" ht="17.25" customHeight="1" x14ac:dyDescent="0.35">
      <c r="A251" s="46"/>
      <c r="B251" s="170" t="s">
        <v>74</v>
      </c>
      <c r="C251" s="39" t="s">
        <v>256</v>
      </c>
      <c r="D251" s="47">
        <v>252</v>
      </c>
      <c r="E251" s="48">
        <v>5.8190102786902616</v>
      </c>
      <c r="F251" s="48">
        <v>59.702109154163949</v>
      </c>
    </row>
    <row r="252" spans="1:9" ht="17.25" customHeight="1" x14ac:dyDescent="0.25">
      <c r="A252" s="46"/>
      <c r="B252" s="170"/>
      <c r="C252" s="39" t="s">
        <v>36</v>
      </c>
      <c r="D252" s="47">
        <v>19</v>
      </c>
      <c r="E252" s="48">
        <v>5.9400171379605826</v>
      </c>
      <c r="F252" s="48">
        <v>99.956741167988483</v>
      </c>
    </row>
    <row r="253" spans="1:9" ht="17.25" customHeight="1" x14ac:dyDescent="0.25">
      <c r="A253" s="46"/>
      <c r="B253" s="170"/>
      <c r="C253" s="39" t="s">
        <v>10</v>
      </c>
      <c r="D253" s="47">
        <v>37</v>
      </c>
      <c r="E253" s="48">
        <v>2.6270676691729324</v>
      </c>
      <c r="F253" s="48">
        <v>12.935949648278415</v>
      </c>
    </row>
    <row r="254" spans="1:9" ht="17.25" customHeight="1" x14ac:dyDescent="0.25">
      <c r="A254" s="46"/>
      <c r="B254" s="170"/>
      <c r="C254" s="39" t="s">
        <v>11</v>
      </c>
      <c r="D254" s="47">
        <v>20</v>
      </c>
      <c r="E254" s="48">
        <v>7.0638297872340425</v>
      </c>
      <c r="F254" s="48">
        <v>31.835616438356166</v>
      </c>
    </row>
    <row r="255" spans="1:9" ht="17.25" customHeight="1" x14ac:dyDescent="0.25">
      <c r="A255" s="46"/>
      <c r="B255" s="170"/>
      <c r="C255" s="39" t="s">
        <v>12</v>
      </c>
      <c r="D255" s="47">
        <v>39</v>
      </c>
      <c r="E255" s="48">
        <v>15.855153203342619</v>
      </c>
      <c r="F255" s="48">
        <v>39.985950122936423</v>
      </c>
    </row>
    <row r="256" spans="1:9" ht="17.25" customHeight="1" x14ac:dyDescent="0.25">
      <c r="A256" s="46"/>
      <c r="B256" s="170"/>
      <c r="C256" s="39" t="s">
        <v>13</v>
      </c>
      <c r="D256" s="47">
        <v>49</v>
      </c>
      <c r="E256" s="48">
        <v>6.7864344637946834</v>
      </c>
      <c r="F256" s="48">
        <v>41.397819401733294</v>
      </c>
    </row>
    <row r="257" spans="1:9" ht="17.25" customHeight="1" x14ac:dyDescent="0.25">
      <c r="A257" s="46"/>
      <c r="B257" s="170"/>
      <c r="C257" s="39" t="s">
        <v>14</v>
      </c>
      <c r="D257" s="47">
        <v>81</v>
      </c>
      <c r="E257" s="48">
        <v>8.556356150283067</v>
      </c>
      <c r="F257" s="48">
        <v>56.232031117875863</v>
      </c>
    </row>
    <row r="258" spans="1:9" ht="17.25" customHeight="1" x14ac:dyDescent="0.25">
      <c r="A258" s="46"/>
      <c r="B258" s="170"/>
      <c r="C258" s="39" t="s">
        <v>15</v>
      </c>
      <c r="D258" s="47">
        <v>71</v>
      </c>
      <c r="E258" s="48">
        <v>3.6589673913043477</v>
      </c>
      <c r="F258" s="48">
        <v>62.349990353077366</v>
      </c>
    </row>
    <row r="259" spans="1:9" ht="17.25" customHeight="1" x14ac:dyDescent="0.25">
      <c r="A259" s="46"/>
      <c r="B259" s="170"/>
      <c r="C259" s="39" t="s">
        <v>16</v>
      </c>
      <c r="D259" s="47">
        <v>181</v>
      </c>
      <c r="E259" s="48">
        <v>6.5096288738681292</v>
      </c>
      <c r="F259" s="48">
        <v>77.260273972602747</v>
      </c>
    </row>
    <row r="260" spans="1:9" ht="17.25" customHeight="1" x14ac:dyDescent="0.25">
      <c r="A260" s="46"/>
      <c r="B260" s="170"/>
      <c r="C260" s="39" t="s">
        <v>17</v>
      </c>
      <c r="D260" s="47">
        <v>28</v>
      </c>
      <c r="E260" s="48">
        <v>2.5085792724776939</v>
      </c>
      <c r="F260" s="48">
        <v>35.763209393346379</v>
      </c>
    </row>
    <row r="261" spans="1:9" ht="17.25" customHeight="1" x14ac:dyDescent="0.25">
      <c r="A261" s="46"/>
      <c r="B261" s="170"/>
      <c r="C261" s="39" t="s">
        <v>18</v>
      </c>
      <c r="D261" s="47">
        <v>30</v>
      </c>
      <c r="E261" s="48">
        <v>5.5256723716381417</v>
      </c>
      <c r="F261" s="48">
        <v>61.917808219178085</v>
      </c>
    </row>
    <row r="262" spans="1:9" ht="17.25" customHeight="1" x14ac:dyDescent="0.25">
      <c r="A262" s="46"/>
      <c r="B262" s="170"/>
      <c r="C262" s="39" t="s">
        <v>28</v>
      </c>
      <c r="D262" s="47">
        <v>18</v>
      </c>
      <c r="E262" s="48">
        <v>3.2588774341351661</v>
      </c>
      <c r="F262" s="48">
        <v>43.302891933028917</v>
      </c>
    </row>
    <row r="263" spans="1:9" ht="17.25" customHeight="1" x14ac:dyDescent="0.25">
      <c r="A263" s="46"/>
      <c r="B263" s="170"/>
      <c r="C263" s="39" t="s">
        <v>19</v>
      </c>
      <c r="D263" s="47">
        <v>27</v>
      </c>
      <c r="E263" s="48">
        <v>4.182920400632578</v>
      </c>
      <c r="F263" s="48">
        <v>80.517503805175039</v>
      </c>
    </row>
    <row r="264" spans="1:9" ht="17.25" customHeight="1" x14ac:dyDescent="0.25">
      <c r="A264" s="46"/>
      <c r="B264" s="170"/>
      <c r="C264" s="39" t="s">
        <v>21</v>
      </c>
      <c r="D264" s="47">
        <v>32</v>
      </c>
      <c r="E264" s="48">
        <v>3.0023654642223536</v>
      </c>
      <c r="F264" s="48">
        <v>43.467465753424655</v>
      </c>
    </row>
    <row r="265" spans="1:9" ht="17.25" customHeight="1" x14ac:dyDescent="0.25">
      <c r="A265" s="46"/>
      <c r="B265" s="170"/>
      <c r="C265" s="39" t="s">
        <v>22</v>
      </c>
      <c r="D265" s="47">
        <v>26</v>
      </c>
      <c r="E265" s="48">
        <v>2.2222222222222223</v>
      </c>
      <c r="F265" s="48">
        <v>9.0621707060063237</v>
      </c>
    </row>
    <row r="266" spans="1:9" ht="17.25" customHeight="1" x14ac:dyDescent="0.25">
      <c r="A266" s="46"/>
      <c r="B266" s="170"/>
      <c r="C266" s="39" t="s">
        <v>23</v>
      </c>
      <c r="D266" s="47">
        <v>133</v>
      </c>
      <c r="E266" s="48">
        <v>3.3876963930073023</v>
      </c>
      <c r="F266" s="48">
        <v>31.535688536409516</v>
      </c>
    </row>
    <row r="267" spans="1:9" ht="17.25" customHeight="1" x14ac:dyDescent="0.25">
      <c r="A267" s="46"/>
      <c r="B267" s="170"/>
      <c r="C267" s="39" t="s">
        <v>24</v>
      </c>
      <c r="D267" s="47">
        <v>26</v>
      </c>
      <c r="E267" s="48">
        <v>9.0804597701149419</v>
      </c>
      <c r="F267" s="48">
        <v>33.298208640674389</v>
      </c>
    </row>
    <row r="268" spans="1:9" s="53" customFormat="1" ht="17.25" customHeight="1" thickBot="1" x14ac:dyDescent="0.3">
      <c r="A268" s="49"/>
      <c r="B268" s="171"/>
      <c r="C268" s="50" t="s">
        <v>25</v>
      </c>
      <c r="D268" s="51">
        <v>1069</v>
      </c>
      <c r="E268" s="52">
        <v>5.257875753524857</v>
      </c>
      <c r="F268" s="52">
        <v>53.425682688980871</v>
      </c>
      <c r="G268" s="51"/>
      <c r="H268" s="52"/>
      <c r="I268" s="52"/>
    </row>
    <row r="269" spans="1:9" ht="17.25" customHeight="1" x14ac:dyDescent="0.25">
      <c r="A269" s="54"/>
      <c r="B269" s="42"/>
      <c r="C269" s="43"/>
      <c r="D269" s="43"/>
      <c r="E269" s="43"/>
      <c r="F269" s="43"/>
      <c r="G269" s="43"/>
      <c r="H269" s="43"/>
      <c r="I269" s="43"/>
    </row>
    <row r="270" spans="1:9" ht="17.25" customHeight="1" x14ac:dyDescent="0.25">
      <c r="A270" s="46"/>
      <c r="B270" s="163" t="s">
        <v>75</v>
      </c>
      <c r="C270" s="39" t="s">
        <v>20</v>
      </c>
      <c r="D270" s="47">
        <v>101</v>
      </c>
      <c r="E270" s="48">
        <v>5.8838287428415601</v>
      </c>
      <c r="F270" s="48">
        <v>58.52705818527059</v>
      </c>
    </row>
    <row r="271" spans="1:9" s="53" customFormat="1" ht="17.25" customHeight="1" thickBot="1" x14ac:dyDescent="0.3">
      <c r="A271" s="49"/>
      <c r="B271" s="164"/>
      <c r="C271" s="50" t="s">
        <v>25</v>
      </c>
      <c r="D271" s="51">
        <v>101</v>
      </c>
      <c r="E271" s="52">
        <v>5.8838287428415601</v>
      </c>
      <c r="F271" s="52">
        <v>58.52705818527059</v>
      </c>
      <c r="G271" s="51"/>
      <c r="H271" s="52"/>
      <c r="I271" s="52"/>
    </row>
    <row r="272" spans="1:9" ht="17.25" customHeight="1" x14ac:dyDescent="0.25">
      <c r="A272" s="54"/>
      <c r="B272" s="42"/>
      <c r="C272" s="43"/>
      <c r="D272" s="43"/>
      <c r="E272" s="43"/>
      <c r="F272" s="43"/>
      <c r="G272" s="43"/>
      <c r="H272" s="43"/>
      <c r="I272" s="43"/>
    </row>
    <row r="273" spans="1:9" ht="42.75" customHeight="1" x14ac:dyDescent="0.25">
      <c r="A273" s="46"/>
      <c r="B273" s="163" t="s">
        <v>76</v>
      </c>
      <c r="C273" s="61" t="s">
        <v>49</v>
      </c>
      <c r="D273" s="47"/>
      <c r="E273" s="48"/>
      <c r="F273" s="48"/>
      <c r="G273" s="47">
        <v>280</v>
      </c>
      <c r="H273" s="48">
        <v>19.17034178610805</v>
      </c>
      <c r="I273" s="48">
        <v>34.026418786692759</v>
      </c>
    </row>
    <row r="274" spans="1:9" s="53" customFormat="1" ht="17.25" customHeight="1" thickBot="1" x14ac:dyDescent="0.3">
      <c r="A274" s="49"/>
      <c r="B274" s="164"/>
      <c r="C274" s="50" t="s">
        <v>25</v>
      </c>
      <c r="D274" s="51"/>
      <c r="E274" s="52"/>
      <c r="F274" s="52"/>
      <c r="G274" s="51">
        <v>280</v>
      </c>
      <c r="H274" s="52">
        <v>19.17034178610805</v>
      </c>
      <c r="I274" s="52">
        <v>34.026418786692759</v>
      </c>
    </row>
    <row r="275" spans="1:9" ht="17.25" customHeight="1" x14ac:dyDescent="0.25">
      <c r="A275" s="54"/>
      <c r="B275" s="42"/>
      <c r="C275" s="43"/>
      <c r="D275" s="43"/>
      <c r="E275" s="43"/>
      <c r="F275" s="43"/>
      <c r="G275" s="43"/>
      <c r="H275" s="43"/>
      <c r="I275" s="43"/>
    </row>
    <row r="276" spans="1:9" ht="17.25" customHeight="1" x14ac:dyDescent="0.25">
      <c r="A276" s="46"/>
      <c r="B276" s="163" t="s">
        <v>77</v>
      </c>
      <c r="C276" s="39" t="s">
        <v>9</v>
      </c>
      <c r="D276" s="47">
        <v>20</v>
      </c>
      <c r="E276" s="48">
        <v>4.8090277777777777</v>
      </c>
      <c r="F276" s="48">
        <v>56.917808219178085</v>
      </c>
    </row>
    <row r="277" spans="1:9" ht="45" customHeight="1" x14ac:dyDescent="0.25">
      <c r="A277" s="46"/>
      <c r="B277" s="163"/>
      <c r="C277" s="61" t="s">
        <v>49</v>
      </c>
      <c r="D277" s="47"/>
      <c r="E277" s="48"/>
      <c r="F277" s="48"/>
      <c r="G277" s="47">
        <v>199</v>
      </c>
      <c r="H277" s="48">
        <v>19.831629585087192</v>
      </c>
      <c r="I277" s="48">
        <v>45.405107730432981</v>
      </c>
    </row>
    <row r="278" spans="1:9" s="53" customFormat="1" ht="17.25" customHeight="1" thickBot="1" x14ac:dyDescent="0.3">
      <c r="A278" s="49"/>
      <c r="B278" s="164"/>
      <c r="C278" s="50" t="s">
        <v>25</v>
      </c>
      <c r="D278" s="51">
        <v>20</v>
      </c>
      <c r="E278" s="52">
        <v>4.8090277777777777</v>
      </c>
      <c r="F278" s="52">
        <v>56.917808219178085</v>
      </c>
      <c r="G278" s="51">
        <v>199</v>
      </c>
      <c r="H278" s="52">
        <v>19.831629585087192</v>
      </c>
      <c r="I278" s="52">
        <v>45.405107730432981</v>
      </c>
    </row>
    <row r="279" spans="1:9" ht="17.25" customHeight="1" x14ac:dyDescent="0.25">
      <c r="A279" s="54"/>
      <c r="B279" s="42"/>
      <c r="C279" s="43"/>
      <c r="D279" s="43"/>
      <c r="E279" s="43"/>
      <c r="F279" s="43"/>
      <c r="G279" s="43"/>
      <c r="H279" s="43"/>
      <c r="I279" s="43"/>
    </row>
    <row r="280" spans="1:9" ht="17.25" customHeight="1" x14ac:dyDescent="0.25">
      <c r="A280" s="46"/>
      <c r="B280" s="168" t="s">
        <v>78</v>
      </c>
      <c r="C280" s="39" t="s">
        <v>20</v>
      </c>
      <c r="D280" s="47">
        <v>14</v>
      </c>
      <c r="E280" s="48">
        <v>0.69113573407202211</v>
      </c>
      <c r="F280" s="48">
        <v>9.7651663405088076</v>
      </c>
    </row>
    <row r="281" spans="1:9" s="53" customFormat="1" ht="17.25" customHeight="1" thickBot="1" x14ac:dyDescent="0.3">
      <c r="A281" s="49"/>
      <c r="B281" s="169"/>
      <c r="C281" s="50" t="s">
        <v>25</v>
      </c>
      <c r="D281" s="51">
        <v>14</v>
      </c>
      <c r="E281" s="52">
        <v>0.69113573407202211</v>
      </c>
      <c r="F281" s="52">
        <v>9.7651663405088076</v>
      </c>
      <c r="G281" s="51"/>
      <c r="H281" s="52"/>
      <c r="I281" s="52"/>
    </row>
    <row r="282" spans="1:9" ht="17.25" customHeight="1" x14ac:dyDescent="0.25">
      <c r="A282" s="54"/>
      <c r="B282" s="42"/>
      <c r="C282" s="43"/>
      <c r="D282" s="43"/>
      <c r="E282" s="43"/>
      <c r="F282" s="43"/>
      <c r="G282" s="43"/>
      <c r="H282" s="43"/>
      <c r="I282" s="43"/>
    </row>
    <row r="283" spans="1:9" ht="17.25" customHeight="1" x14ac:dyDescent="0.25">
      <c r="A283" s="46"/>
      <c r="B283" s="168" t="s">
        <v>79</v>
      </c>
      <c r="C283" s="39" t="s">
        <v>337</v>
      </c>
      <c r="D283" s="47">
        <v>5</v>
      </c>
      <c r="E283" s="48">
        <v>1.2181818181818183</v>
      </c>
      <c r="F283" s="48">
        <v>25.698630136986303</v>
      </c>
    </row>
    <row r="284" spans="1:9" s="53" customFormat="1" ht="17.25" customHeight="1" thickBot="1" x14ac:dyDescent="0.3">
      <c r="A284" s="49"/>
      <c r="B284" s="169"/>
      <c r="C284" s="50" t="s">
        <v>25</v>
      </c>
      <c r="D284" s="51">
        <v>5</v>
      </c>
      <c r="E284" s="52">
        <v>1.2181818181818183</v>
      </c>
      <c r="F284" s="52">
        <v>25.698630136986303</v>
      </c>
      <c r="G284" s="51"/>
      <c r="H284" s="52"/>
      <c r="I284" s="52"/>
    </row>
    <row r="285" spans="1:9" ht="17.25" customHeight="1" x14ac:dyDescent="0.25">
      <c r="A285" s="54"/>
      <c r="B285" s="42"/>
      <c r="C285" s="43"/>
      <c r="D285" s="43"/>
      <c r="E285" s="43"/>
      <c r="F285" s="43"/>
      <c r="G285" s="43"/>
      <c r="H285" s="43"/>
      <c r="I285" s="43"/>
    </row>
    <row r="286" spans="1:9" ht="17.25" customHeight="1" x14ac:dyDescent="0.25">
      <c r="A286" s="46"/>
      <c r="B286" s="163" t="s">
        <v>252</v>
      </c>
      <c r="C286" s="39" t="s">
        <v>14</v>
      </c>
      <c r="D286" s="47">
        <v>10</v>
      </c>
      <c r="E286" s="48">
        <v>5.3023255813953485</v>
      </c>
      <c r="F286" s="48">
        <v>12.493150684931507</v>
      </c>
    </row>
    <row r="287" spans="1:9" ht="17.25" customHeight="1" x14ac:dyDescent="0.25">
      <c r="A287" s="46"/>
      <c r="B287" s="163"/>
      <c r="C287" s="39" t="s">
        <v>32</v>
      </c>
      <c r="D287" s="47"/>
      <c r="E287" s="48"/>
      <c r="F287" s="48"/>
      <c r="G287" s="47">
        <v>467</v>
      </c>
      <c r="H287" s="48">
        <v>74.934535738142955</v>
      </c>
      <c r="I287" s="48">
        <v>65.810331172450205</v>
      </c>
    </row>
    <row r="288" spans="1:9" ht="17.25" customHeight="1" x14ac:dyDescent="0.25">
      <c r="A288" s="46"/>
      <c r="B288" s="163"/>
      <c r="C288" s="39" t="s">
        <v>33</v>
      </c>
      <c r="D288" s="47"/>
      <c r="E288" s="48"/>
      <c r="F288" s="48"/>
      <c r="G288" s="47">
        <v>3</v>
      </c>
      <c r="H288" s="48">
        <v>23.3125</v>
      </c>
      <c r="I288" s="48">
        <v>136.25570776255705</v>
      </c>
    </row>
    <row r="289" spans="1:9" s="53" customFormat="1" ht="17.25" customHeight="1" thickBot="1" x14ac:dyDescent="0.3">
      <c r="A289" s="49"/>
      <c r="B289" s="164"/>
      <c r="C289" s="50" t="s">
        <v>25</v>
      </c>
      <c r="D289" s="51">
        <v>10</v>
      </c>
      <c r="E289" s="52">
        <v>5.3023255813953485</v>
      </c>
      <c r="F289" s="52">
        <v>12.493150684931507</v>
      </c>
      <c r="G289" s="51">
        <v>470</v>
      </c>
      <c r="H289" s="52">
        <v>72.818065342729014</v>
      </c>
      <c r="I289" s="52">
        <v>66.259982512387054</v>
      </c>
    </row>
    <row r="290" spans="1:9" ht="17.25" customHeight="1" x14ac:dyDescent="0.25">
      <c r="A290" s="54"/>
      <c r="B290" s="42"/>
      <c r="C290" s="43"/>
      <c r="D290" s="43"/>
      <c r="E290" s="43"/>
      <c r="F290" s="43"/>
      <c r="G290" s="43"/>
      <c r="H290" s="43"/>
      <c r="I290" s="43"/>
    </row>
    <row r="291" spans="1:9" ht="17.25" customHeight="1" x14ac:dyDescent="0.25">
      <c r="A291" s="46"/>
      <c r="B291" s="163" t="s">
        <v>80</v>
      </c>
      <c r="C291" s="39" t="s">
        <v>32</v>
      </c>
      <c r="D291" s="47"/>
      <c r="E291" s="48"/>
      <c r="F291" s="48"/>
      <c r="G291" s="47">
        <v>134</v>
      </c>
      <c r="H291" s="48">
        <v>264.85416666666669</v>
      </c>
      <c r="I291" s="48">
        <v>51.985279084031895</v>
      </c>
    </row>
    <row r="292" spans="1:9" s="53" customFormat="1" ht="17.25" customHeight="1" thickBot="1" x14ac:dyDescent="0.3">
      <c r="A292" s="49"/>
      <c r="B292" s="164"/>
      <c r="C292" s="50" t="s">
        <v>25</v>
      </c>
      <c r="D292" s="51"/>
      <c r="E292" s="52"/>
      <c r="F292" s="52"/>
      <c r="G292" s="51">
        <v>134</v>
      </c>
      <c r="H292" s="52">
        <v>264.85416666666669</v>
      </c>
      <c r="I292" s="52">
        <v>51.985279084031895</v>
      </c>
    </row>
    <row r="293" spans="1:9" ht="17.25" customHeight="1" x14ac:dyDescent="0.25">
      <c r="A293" s="54"/>
      <c r="B293" s="42"/>
      <c r="C293" s="43"/>
      <c r="D293" s="43"/>
      <c r="E293" s="43"/>
      <c r="F293" s="43"/>
      <c r="G293" s="43"/>
      <c r="H293" s="43"/>
      <c r="I293" s="43"/>
    </row>
    <row r="294" spans="1:9" ht="48" customHeight="1" x14ac:dyDescent="0.25">
      <c r="A294" s="46"/>
      <c r="B294" s="168" t="s">
        <v>81</v>
      </c>
      <c r="C294" s="61" t="s">
        <v>49</v>
      </c>
      <c r="D294" s="47"/>
      <c r="E294" s="48"/>
      <c r="F294" s="48"/>
      <c r="G294" s="47">
        <v>150</v>
      </c>
      <c r="H294" s="48">
        <v>18.119437939110071</v>
      </c>
      <c r="I294" s="48">
        <v>14.131506849315068</v>
      </c>
    </row>
    <row r="295" spans="1:9" s="53" customFormat="1" ht="17.25" customHeight="1" thickBot="1" x14ac:dyDescent="0.3">
      <c r="A295" s="49"/>
      <c r="B295" s="169"/>
      <c r="C295" s="50" t="s">
        <v>25</v>
      </c>
      <c r="D295" s="51"/>
      <c r="E295" s="52"/>
      <c r="F295" s="52"/>
      <c r="G295" s="51">
        <v>150</v>
      </c>
      <c r="H295" s="52">
        <v>18.119437939110071</v>
      </c>
      <c r="I295" s="52">
        <v>14.131506849315068</v>
      </c>
    </row>
    <row r="296" spans="1:9" ht="17.25" customHeight="1" x14ac:dyDescent="0.25">
      <c r="A296" s="54"/>
      <c r="B296" s="42"/>
      <c r="C296" s="43"/>
      <c r="D296" s="43"/>
      <c r="E296" s="43"/>
      <c r="F296" s="43"/>
      <c r="G296" s="43"/>
      <c r="H296" s="43"/>
      <c r="I296" s="43"/>
    </row>
    <row r="297" spans="1:9" ht="24.75" customHeight="1" x14ac:dyDescent="0.25">
      <c r="A297" s="46"/>
      <c r="B297" s="163" t="s">
        <v>82</v>
      </c>
      <c r="C297" s="39" t="s">
        <v>83</v>
      </c>
      <c r="D297" s="47">
        <v>11</v>
      </c>
      <c r="E297" s="48">
        <v>8.607954545454545</v>
      </c>
      <c r="F297" s="48">
        <v>37.733499377334994</v>
      </c>
    </row>
    <row r="298" spans="1:9" ht="24.75" customHeight="1" x14ac:dyDescent="0.25">
      <c r="A298" s="46"/>
      <c r="B298" s="163"/>
      <c r="C298" s="39" t="s">
        <v>116</v>
      </c>
      <c r="D298" s="47"/>
      <c r="E298" s="48"/>
      <c r="F298" s="48"/>
      <c r="G298" s="39">
        <v>3</v>
      </c>
    </row>
    <row r="299" spans="1:9" s="53" customFormat="1" ht="26.25" customHeight="1" thickBot="1" x14ac:dyDescent="0.3">
      <c r="A299" s="49"/>
      <c r="B299" s="164"/>
      <c r="C299" s="50" t="s">
        <v>25</v>
      </c>
      <c r="D299" s="51">
        <v>11</v>
      </c>
      <c r="E299" s="52">
        <v>8.607954545454545</v>
      </c>
      <c r="F299" s="52">
        <v>37.733499377334994</v>
      </c>
      <c r="G299" s="51">
        <v>3</v>
      </c>
      <c r="H299" s="52"/>
      <c r="I299" s="52"/>
    </row>
    <row r="300" spans="1:9" ht="17.25" customHeight="1" x14ac:dyDescent="0.25">
      <c r="A300" s="54"/>
      <c r="B300" s="42"/>
      <c r="C300" s="43"/>
      <c r="D300" s="43"/>
      <c r="E300" s="43"/>
      <c r="F300" s="43"/>
      <c r="G300" s="43"/>
      <c r="H300" s="43"/>
      <c r="I300" s="43"/>
    </row>
    <row r="301" spans="1:9" ht="17.25" customHeight="1" x14ac:dyDescent="0.25">
      <c r="A301" s="46"/>
      <c r="B301" s="163" t="s">
        <v>84</v>
      </c>
      <c r="C301" s="39" t="s">
        <v>33</v>
      </c>
      <c r="D301" s="47"/>
      <c r="E301" s="48"/>
      <c r="F301" s="48"/>
      <c r="G301" s="47">
        <v>14</v>
      </c>
      <c r="H301" s="48">
        <v>14.05688622754491</v>
      </c>
      <c r="I301" s="48">
        <v>91.878669275929539</v>
      </c>
    </row>
    <row r="302" spans="1:9" s="53" customFormat="1" ht="17.25" customHeight="1" thickBot="1" x14ac:dyDescent="0.3">
      <c r="A302" s="49"/>
      <c r="B302" s="164"/>
      <c r="C302" s="50" t="s">
        <v>25</v>
      </c>
      <c r="D302" s="51"/>
      <c r="E302" s="52"/>
      <c r="F302" s="52"/>
      <c r="G302" s="51">
        <v>14</v>
      </c>
      <c r="H302" s="52">
        <v>14.05688622754491</v>
      </c>
      <c r="I302" s="52">
        <v>91.878669275929539</v>
      </c>
    </row>
    <row r="303" spans="1:9" ht="17.25" customHeight="1" x14ac:dyDescent="0.25">
      <c r="A303" s="41" t="s">
        <v>85</v>
      </c>
      <c r="B303" s="42"/>
      <c r="C303" s="43"/>
      <c r="D303" s="43"/>
      <c r="E303" s="43"/>
      <c r="F303" s="43"/>
      <c r="G303" s="43"/>
      <c r="H303" s="43"/>
      <c r="I303" s="43"/>
    </row>
    <row r="304" spans="1:9" ht="17.25" customHeight="1" x14ac:dyDescent="0.25">
      <c r="A304" s="46"/>
      <c r="B304" s="168" t="s">
        <v>86</v>
      </c>
      <c r="C304" s="39" t="s">
        <v>9</v>
      </c>
      <c r="D304" s="47">
        <v>29</v>
      </c>
      <c r="E304" s="48">
        <v>6.9447603574329815</v>
      </c>
      <c r="F304" s="48">
        <v>80.765233821445449</v>
      </c>
    </row>
    <row r="305" spans="1:9" ht="17.25" customHeight="1" x14ac:dyDescent="0.25">
      <c r="A305" s="46"/>
      <c r="B305" s="168"/>
      <c r="C305" s="39" t="s">
        <v>15</v>
      </c>
      <c r="D305" s="47">
        <v>8</v>
      </c>
      <c r="E305" s="48">
        <v>2.8464419475655429</v>
      </c>
      <c r="F305" s="48">
        <v>52.054794520547944</v>
      </c>
    </row>
    <row r="306" spans="1:9" ht="17.25" customHeight="1" x14ac:dyDescent="0.25">
      <c r="A306" s="46"/>
      <c r="B306" s="168"/>
      <c r="C306" s="39" t="s">
        <v>16</v>
      </c>
      <c r="D306" s="47">
        <v>25</v>
      </c>
      <c r="E306" s="48">
        <v>4.7658142664872143</v>
      </c>
      <c r="F306" s="48">
        <v>38.80547945205479</v>
      </c>
    </row>
    <row r="307" spans="1:9" ht="17.25" customHeight="1" x14ac:dyDescent="0.25">
      <c r="A307" s="46"/>
      <c r="B307" s="168"/>
      <c r="C307" s="39" t="s">
        <v>23</v>
      </c>
      <c r="D307" s="47">
        <v>14</v>
      </c>
      <c r="E307" s="48">
        <v>3.6955445544554455</v>
      </c>
      <c r="F307" s="48">
        <v>58.434442270058703</v>
      </c>
    </row>
    <row r="308" spans="1:9" ht="17.25" customHeight="1" x14ac:dyDescent="0.25">
      <c r="A308" s="46"/>
      <c r="B308" s="168"/>
      <c r="C308" s="39" t="s">
        <v>24</v>
      </c>
      <c r="D308" s="47">
        <v>0</v>
      </c>
      <c r="E308" s="48">
        <v>6</v>
      </c>
      <c r="F308" s="48"/>
    </row>
    <row r="309" spans="1:9" s="53" customFormat="1" ht="17.25" customHeight="1" thickBot="1" x14ac:dyDescent="0.3">
      <c r="A309" s="49"/>
      <c r="B309" s="169"/>
      <c r="C309" s="50" t="s">
        <v>25</v>
      </c>
      <c r="D309" s="51">
        <v>76</v>
      </c>
      <c r="E309" s="52">
        <v>5.0158067402326276</v>
      </c>
      <c r="F309" s="52">
        <v>60.62725306416727</v>
      </c>
      <c r="G309" s="51"/>
      <c r="H309" s="52"/>
      <c r="I309" s="52"/>
    </row>
    <row r="310" spans="1:9" ht="17.25" customHeight="1" x14ac:dyDescent="0.25">
      <c r="A310" s="54"/>
      <c r="B310" s="42"/>
      <c r="C310" s="43"/>
      <c r="D310" s="43"/>
      <c r="E310" s="43"/>
      <c r="F310" s="43"/>
      <c r="G310" s="43"/>
      <c r="H310" s="43"/>
      <c r="I310" s="43"/>
    </row>
    <row r="311" spans="1:9" ht="17.25" customHeight="1" x14ac:dyDescent="0.25">
      <c r="A311" s="46"/>
      <c r="B311" s="163" t="s">
        <v>253</v>
      </c>
      <c r="C311" s="39" t="s">
        <v>83</v>
      </c>
      <c r="D311" s="47">
        <v>18</v>
      </c>
      <c r="E311" s="48">
        <v>12.11780104712042</v>
      </c>
      <c r="F311" s="48">
        <v>70.456621004566216</v>
      </c>
    </row>
    <row r="312" spans="1:9" ht="17.25" customHeight="1" x14ac:dyDescent="0.25">
      <c r="A312" s="46"/>
      <c r="B312" s="163"/>
      <c r="C312" s="39" t="s">
        <v>116</v>
      </c>
      <c r="D312" s="47"/>
      <c r="E312" s="48"/>
      <c r="F312" s="48"/>
      <c r="G312" s="39">
        <v>2</v>
      </c>
      <c r="H312" s="48">
        <v>14.935483870967742</v>
      </c>
      <c r="I312" s="48">
        <v>63.424657534246577</v>
      </c>
    </row>
    <row r="313" spans="1:9" s="53" customFormat="1" ht="17.25" customHeight="1" thickBot="1" x14ac:dyDescent="0.3">
      <c r="A313" s="49"/>
      <c r="B313" s="164"/>
      <c r="C313" s="50" t="s">
        <v>25</v>
      </c>
      <c r="D313" s="51">
        <v>18</v>
      </c>
      <c r="E313" s="52">
        <v>12.11780104712042</v>
      </c>
      <c r="F313" s="52">
        <v>70.456621004566216</v>
      </c>
      <c r="G313" s="51">
        <v>2</v>
      </c>
      <c r="H313" s="64">
        <v>14.935483870967742</v>
      </c>
      <c r="I313" s="64">
        <v>63.424657534246577</v>
      </c>
    </row>
    <row r="314" spans="1:9" ht="17.25" customHeight="1" x14ac:dyDescent="0.25">
      <c r="A314" s="41" t="s">
        <v>87</v>
      </c>
      <c r="B314" s="42"/>
      <c r="C314" s="43"/>
      <c r="D314" s="43"/>
      <c r="E314" s="43"/>
      <c r="F314" s="43"/>
      <c r="G314" s="43"/>
      <c r="H314" s="43"/>
      <c r="I314" s="43"/>
    </row>
    <row r="315" spans="1:9" ht="17.25" customHeight="1" x14ac:dyDescent="0.25">
      <c r="A315" s="46"/>
      <c r="B315" s="168" t="s">
        <v>88</v>
      </c>
      <c r="C315" s="39" t="s">
        <v>9</v>
      </c>
      <c r="D315" s="47">
        <v>67</v>
      </c>
      <c r="E315" s="48">
        <v>7.2695328648201736</v>
      </c>
      <c r="F315" s="48">
        <v>71.907585360866889</v>
      </c>
    </row>
    <row r="316" spans="1:9" ht="17.25" customHeight="1" x14ac:dyDescent="0.25">
      <c r="A316" s="46"/>
      <c r="B316" s="168"/>
      <c r="C316" s="39" t="s">
        <v>36</v>
      </c>
      <c r="D316" s="47">
        <v>8</v>
      </c>
      <c r="E316" s="48">
        <v>8.2108262108262107</v>
      </c>
      <c r="F316" s="48">
        <v>98.698630136986296</v>
      </c>
    </row>
    <row r="317" spans="1:9" ht="17.25" customHeight="1" x14ac:dyDescent="0.25">
      <c r="A317" s="46"/>
      <c r="B317" s="168"/>
      <c r="C317" s="39" t="s">
        <v>13</v>
      </c>
      <c r="D317" s="47">
        <v>14</v>
      </c>
      <c r="E317" s="48">
        <v>7.808988764044944</v>
      </c>
      <c r="F317" s="48">
        <v>81.604696673189821</v>
      </c>
    </row>
    <row r="318" spans="1:9" ht="17.25" customHeight="1" x14ac:dyDescent="0.25">
      <c r="A318" s="46"/>
      <c r="B318" s="168"/>
      <c r="C318" s="39" t="s">
        <v>14</v>
      </c>
      <c r="D318" s="47">
        <v>16</v>
      </c>
      <c r="E318" s="48">
        <v>6.9462738301559792</v>
      </c>
      <c r="F318" s="48">
        <v>68.630136986301366</v>
      </c>
    </row>
    <row r="319" spans="1:9" ht="17.25" customHeight="1" x14ac:dyDescent="0.25">
      <c r="A319" s="46"/>
      <c r="B319" s="168"/>
      <c r="C319" s="39" t="s">
        <v>15</v>
      </c>
      <c r="D319" s="47">
        <v>11</v>
      </c>
      <c r="E319" s="48">
        <v>4.7554858934169282</v>
      </c>
      <c r="F319" s="48">
        <v>75.566625155666244</v>
      </c>
    </row>
    <row r="320" spans="1:9" ht="17.25" customHeight="1" x14ac:dyDescent="0.25">
      <c r="A320" s="46"/>
      <c r="B320" s="168"/>
      <c r="C320" s="39" t="s">
        <v>16</v>
      </c>
      <c r="D320" s="47">
        <v>30</v>
      </c>
      <c r="E320" s="48">
        <v>5.6587901701323249</v>
      </c>
      <c r="F320" s="48">
        <v>54.675799086757998</v>
      </c>
    </row>
    <row r="321" spans="1:9" ht="17.25" customHeight="1" x14ac:dyDescent="0.25">
      <c r="A321" s="46"/>
      <c r="B321" s="168"/>
      <c r="C321" s="39" t="s">
        <v>20</v>
      </c>
      <c r="D321" s="47">
        <v>26</v>
      </c>
      <c r="E321" s="48">
        <v>5.3439490445859876</v>
      </c>
      <c r="F321" s="48">
        <v>53.045310853530033</v>
      </c>
    </row>
    <row r="322" spans="1:9" ht="17.25" customHeight="1" x14ac:dyDescent="0.25">
      <c r="A322" s="46"/>
      <c r="B322" s="168"/>
      <c r="C322" s="39" t="s">
        <v>22</v>
      </c>
      <c r="D322" s="47">
        <v>3</v>
      </c>
      <c r="E322" s="48">
        <v>1.7123287671232876</v>
      </c>
      <c r="F322" s="48">
        <v>11.415525114155249</v>
      </c>
    </row>
    <row r="323" spans="1:9" ht="17.25" customHeight="1" x14ac:dyDescent="0.25">
      <c r="A323" s="46"/>
      <c r="B323" s="168"/>
      <c r="C323" s="39" t="s">
        <v>23</v>
      </c>
      <c r="D323" s="47">
        <v>21</v>
      </c>
      <c r="E323" s="48">
        <v>3.132111251580278</v>
      </c>
      <c r="F323" s="48">
        <v>64.644487932159166</v>
      </c>
    </row>
    <row r="324" spans="1:9" ht="17.25" customHeight="1" x14ac:dyDescent="0.25">
      <c r="A324" s="46"/>
      <c r="B324" s="168"/>
      <c r="C324" s="39" t="s">
        <v>24</v>
      </c>
      <c r="D324" s="47">
        <v>6</v>
      </c>
      <c r="E324" s="48">
        <v>10.588235294117647</v>
      </c>
      <c r="F324" s="48">
        <v>24.657534246575342</v>
      </c>
    </row>
    <row r="325" spans="1:9" ht="17.25" customHeight="1" x14ac:dyDescent="0.25">
      <c r="A325" s="46"/>
      <c r="B325" s="168"/>
      <c r="C325" s="39" t="s">
        <v>33</v>
      </c>
      <c r="D325" s="47"/>
      <c r="E325" s="48"/>
      <c r="F325" s="48"/>
      <c r="G325" s="47">
        <v>5</v>
      </c>
      <c r="H325" s="48">
        <v>19.4375</v>
      </c>
      <c r="I325" s="48">
        <v>17.041095890410958</v>
      </c>
    </row>
    <row r="326" spans="1:9" s="53" customFormat="1" ht="17.25" customHeight="1" thickBot="1" x14ac:dyDescent="0.3">
      <c r="A326" s="49"/>
      <c r="B326" s="169"/>
      <c r="C326" s="50" t="s">
        <v>25</v>
      </c>
      <c r="D326" s="51">
        <v>202</v>
      </c>
      <c r="E326" s="52">
        <v>5.8747720364741642</v>
      </c>
      <c r="F326" s="52">
        <v>65.536416655364178</v>
      </c>
      <c r="G326" s="51">
        <v>5</v>
      </c>
      <c r="H326" s="52">
        <v>19.4375</v>
      </c>
      <c r="I326" s="52">
        <v>17.041095890410958</v>
      </c>
    </row>
    <row r="327" spans="1:9" ht="17.25" customHeight="1" x14ac:dyDescent="0.25">
      <c r="A327" s="41" t="s">
        <v>89</v>
      </c>
      <c r="B327" s="42"/>
      <c r="C327" s="43"/>
      <c r="D327" s="43"/>
      <c r="E327" s="43"/>
      <c r="F327" s="43"/>
      <c r="G327" s="43"/>
      <c r="H327" s="43"/>
      <c r="I327" s="43"/>
    </row>
    <row r="328" spans="1:9" ht="17.25" customHeight="1" x14ac:dyDescent="0.25">
      <c r="A328" s="46"/>
      <c r="B328" s="168" t="s">
        <v>90</v>
      </c>
      <c r="C328" s="39" t="s">
        <v>9</v>
      </c>
      <c r="D328" s="47">
        <v>49</v>
      </c>
      <c r="E328" s="48">
        <v>8.3688654353562004</v>
      </c>
      <c r="F328" s="48">
        <v>88.672071568353374</v>
      </c>
    </row>
    <row r="329" spans="1:9" ht="17.25" customHeight="1" x14ac:dyDescent="0.25">
      <c r="A329" s="46"/>
      <c r="B329" s="168"/>
      <c r="C329" s="39" t="s">
        <v>36</v>
      </c>
      <c r="D329" s="47">
        <v>9</v>
      </c>
      <c r="E329" s="48">
        <v>9.3040293040293047</v>
      </c>
      <c r="F329" s="48">
        <v>77.32115677321157</v>
      </c>
    </row>
    <row r="330" spans="1:9" ht="17.25" customHeight="1" x14ac:dyDescent="0.25">
      <c r="A330" s="46"/>
      <c r="B330" s="168"/>
      <c r="C330" s="39" t="s">
        <v>13</v>
      </c>
      <c r="D330" s="47">
        <v>17</v>
      </c>
      <c r="E330" s="48">
        <v>9.5164319248826299</v>
      </c>
      <c r="F330" s="48">
        <v>65.334407735697027</v>
      </c>
    </row>
    <row r="331" spans="1:9" ht="17.25" customHeight="1" x14ac:dyDescent="0.25">
      <c r="A331" s="46"/>
      <c r="B331" s="168"/>
      <c r="C331" s="39" t="s">
        <v>14</v>
      </c>
      <c r="D331" s="47">
        <v>17</v>
      </c>
      <c r="E331" s="48">
        <v>11.012084592145015</v>
      </c>
      <c r="F331" s="48">
        <v>58.742949234488314</v>
      </c>
    </row>
    <row r="332" spans="1:9" ht="17.25" customHeight="1" x14ac:dyDescent="0.25">
      <c r="A332" s="46"/>
      <c r="B332" s="168"/>
      <c r="C332" s="39" t="s">
        <v>15</v>
      </c>
      <c r="D332" s="47">
        <v>13</v>
      </c>
      <c r="E332" s="48">
        <v>3.8774193548387097</v>
      </c>
      <c r="F332" s="48">
        <v>63.329820864067443</v>
      </c>
    </row>
    <row r="333" spans="1:9" ht="17.25" customHeight="1" x14ac:dyDescent="0.25">
      <c r="A333" s="46"/>
      <c r="B333" s="168"/>
      <c r="C333" s="39" t="s">
        <v>16</v>
      </c>
      <c r="D333" s="47">
        <v>45</v>
      </c>
      <c r="E333" s="48">
        <v>6.3489855072463772</v>
      </c>
      <c r="F333" s="48">
        <v>66.67884322678843</v>
      </c>
    </row>
    <row r="334" spans="1:9" ht="17.25" customHeight="1" x14ac:dyDescent="0.25">
      <c r="A334" s="46"/>
      <c r="B334" s="168"/>
      <c r="C334" s="39" t="s">
        <v>19</v>
      </c>
      <c r="D334" s="47">
        <v>7</v>
      </c>
      <c r="E334" s="48">
        <v>4.7911646586345382</v>
      </c>
      <c r="F334" s="48">
        <v>46.692759295499016</v>
      </c>
    </row>
    <row r="335" spans="1:9" ht="17.25" customHeight="1" x14ac:dyDescent="0.25">
      <c r="A335" s="46"/>
      <c r="B335" s="168"/>
      <c r="C335" s="39" t="s">
        <v>20</v>
      </c>
      <c r="D335" s="47">
        <v>7</v>
      </c>
      <c r="E335" s="48">
        <v>10.527896995708154</v>
      </c>
      <c r="F335" s="48">
        <v>96.007827788649706</v>
      </c>
    </row>
    <row r="336" spans="1:9" ht="17.25" customHeight="1" x14ac:dyDescent="0.25">
      <c r="A336" s="46"/>
      <c r="B336" s="168"/>
      <c r="C336" s="39" t="s">
        <v>21</v>
      </c>
      <c r="D336" s="47">
        <v>8</v>
      </c>
      <c r="E336" s="48">
        <v>2.3776290630975145</v>
      </c>
      <c r="F336" s="48">
        <v>85.171232876712324</v>
      </c>
    </row>
    <row r="337" spans="1:9" ht="17.25" customHeight="1" x14ac:dyDescent="0.25">
      <c r="A337" s="46"/>
      <c r="B337" s="168"/>
      <c r="C337" s="39" t="s">
        <v>22</v>
      </c>
      <c r="D337" s="47">
        <v>5</v>
      </c>
      <c r="E337" s="48">
        <v>2.8990825688073394</v>
      </c>
      <c r="F337" s="48">
        <v>17.315068493150687</v>
      </c>
    </row>
    <row r="338" spans="1:9" ht="17.25" customHeight="1" x14ac:dyDescent="0.25">
      <c r="A338" s="46"/>
      <c r="B338" s="168"/>
      <c r="C338" s="39" t="s">
        <v>23</v>
      </c>
      <c r="D338" s="47">
        <v>22</v>
      </c>
      <c r="E338" s="48">
        <v>2.9968871595330739</v>
      </c>
      <c r="F338" s="48">
        <v>47.957658779576583</v>
      </c>
    </row>
    <row r="339" spans="1:9" ht="17.25" customHeight="1" x14ac:dyDescent="0.25">
      <c r="A339" s="46"/>
      <c r="B339" s="168"/>
      <c r="C339" s="39" t="s">
        <v>24</v>
      </c>
      <c r="D339" s="47">
        <v>6</v>
      </c>
      <c r="E339" s="48">
        <v>4.6582278481012658</v>
      </c>
      <c r="F339" s="48">
        <v>16.803652968036531</v>
      </c>
    </row>
    <row r="340" spans="1:9" s="53" customFormat="1" ht="17.25" customHeight="1" thickBot="1" x14ac:dyDescent="0.3">
      <c r="A340" s="49"/>
      <c r="B340" s="169"/>
      <c r="C340" s="50" t="s">
        <v>25</v>
      </c>
      <c r="D340" s="51">
        <v>205</v>
      </c>
      <c r="E340" s="52">
        <v>6.0198196059814855</v>
      </c>
      <c r="F340" s="52">
        <v>67.788840628132306</v>
      </c>
      <c r="G340" s="51"/>
      <c r="H340" s="52"/>
      <c r="I340" s="52"/>
    </row>
    <row r="341" spans="1:9" ht="17.25" customHeight="1" x14ac:dyDescent="0.25">
      <c r="A341" s="54"/>
      <c r="B341" s="42"/>
      <c r="C341" s="43"/>
      <c r="D341" s="43"/>
      <c r="E341" s="43"/>
      <c r="F341" s="43"/>
      <c r="G341" s="43"/>
      <c r="H341" s="43"/>
      <c r="I341" s="43"/>
    </row>
    <row r="342" spans="1:9" ht="17.25" customHeight="1" x14ac:dyDescent="0.25">
      <c r="A342" s="46"/>
      <c r="B342" s="168" t="s">
        <v>91</v>
      </c>
      <c r="C342" s="39" t="s">
        <v>9</v>
      </c>
      <c r="D342" s="47">
        <v>32</v>
      </c>
      <c r="E342" s="48">
        <v>7.412748171368861</v>
      </c>
      <c r="F342" s="48">
        <v>60.736301369863014</v>
      </c>
    </row>
    <row r="343" spans="1:9" ht="17.25" customHeight="1" x14ac:dyDescent="0.25">
      <c r="A343" s="46"/>
      <c r="B343" s="168"/>
      <c r="C343" s="39" t="s">
        <v>15</v>
      </c>
      <c r="D343" s="47">
        <v>8</v>
      </c>
      <c r="E343" s="48">
        <v>4.1860036832412524</v>
      </c>
      <c r="F343" s="48">
        <v>77.842465753424662</v>
      </c>
    </row>
    <row r="344" spans="1:9" ht="17.25" customHeight="1" x14ac:dyDescent="0.25">
      <c r="A344" s="46"/>
      <c r="B344" s="168"/>
      <c r="C344" s="39" t="s">
        <v>16</v>
      </c>
      <c r="D344" s="47">
        <v>42</v>
      </c>
      <c r="E344" s="48">
        <v>5.2489451476793247</v>
      </c>
      <c r="F344" s="48">
        <v>73.033268101761252</v>
      </c>
    </row>
    <row r="345" spans="1:9" ht="17.25" customHeight="1" x14ac:dyDescent="0.25">
      <c r="A345" s="46"/>
      <c r="B345" s="168"/>
      <c r="C345" s="39" t="s">
        <v>23</v>
      </c>
      <c r="D345" s="47">
        <v>19</v>
      </c>
      <c r="E345" s="48">
        <v>2.6528555431131018</v>
      </c>
      <c r="F345" s="48">
        <v>34.160057678442683</v>
      </c>
    </row>
    <row r="346" spans="1:9" ht="17.25" customHeight="1" x14ac:dyDescent="0.25">
      <c r="A346" s="46"/>
      <c r="B346" s="168"/>
      <c r="C346" s="39" t="s">
        <v>24</v>
      </c>
      <c r="D346" s="47">
        <v>3</v>
      </c>
      <c r="E346" s="48">
        <v>9.3015873015873023</v>
      </c>
      <c r="F346" s="48">
        <v>53.515981735159826</v>
      </c>
    </row>
    <row r="347" spans="1:9" ht="17.25" customHeight="1" x14ac:dyDescent="0.25">
      <c r="A347" s="46"/>
      <c r="B347" s="168"/>
      <c r="C347" s="39" t="s">
        <v>33</v>
      </c>
      <c r="D347" s="47"/>
      <c r="E347" s="48"/>
      <c r="F347" s="48"/>
      <c r="G347" s="47">
        <v>17</v>
      </c>
      <c r="H347" s="48">
        <v>35.5</v>
      </c>
      <c r="I347" s="48">
        <v>1.1442385173247382</v>
      </c>
    </row>
    <row r="348" spans="1:9" s="53" customFormat="1" ht="17.25" customHeight="1" thickBot="1" x14ac:dyDescent="0.3">
      <c r="A348" s="49"/>
      <c r="B348" s="169"/>
      <c r="C348" s="50" t="s">
        <v>25</v>
      </c>
      <c r="D348" s="51">
        <v>104</v>
      </c>
      <c r="E348" s="52">
        <v>5.1248638047504906</v>
      </c>
      <c r="F348" s="52">
        <v>61.954689146469967</v>
      </c>
      <c r="G348" s="51">
        <v>17</v>
      </c>
      <c r="H348" s="64">
        <v>35.5</v>
      </c>
      <c r="I348" s="52">
        <v>1.1442385173247382</v>
      </c>
    </row>
    <row r="349" spans="1:9" ht="17.25" customHeight="1" x14ac:dyDescent="0.25">
      <c r="A349" s="54"/>
      <c r="B349" s="42"/>
      <c r="C349" s="43"/>
      <c r="D349" s="43"/>
      <c r="E349" s="43"/>
      <c r="F349" s="43"/>
      <c r="G349" s="43"/>
      <c r="H349" s="43"/>
      <c r="I349" s="43"/>
    </row>
    <row r="350" spans="1:9" ht="47.25" customHeight="1" x14ac:dyDescent="0.25">
      <c r="A350" s="46"/>
      <c r="B350" s="168" t="s">
        <v>92</v>
      </c>
      <c r="C350" s="61" t="s">
        <v>49</v>
      </c>
      <c r="D350" s="47"/>
      <c r="E350" s="48"/>
      <c r="F350" s="48"/>
      <c r="G350" s="47">
        <v>260</v>
      </c>
      <c r="H350" s="48">
        <v>16.478307330626201</v>
      </c>
      <c r="I350" s="48">
        <v>81.245521601685994</v>
      </c>
    </row>
    <row r="351" spans="1:9" s="53" customFormat="1" ht="17.25" customHeight="1" thickBot="1" x14ac:dyDescent="0.3">
      <c r="A351" s="49"/>
      <c r="B351" s="169"/>
      <c r="C351" s="50" t="s">
        <v>25</v>
      </c>
      <c r="D351" s="51"/>
      <c r="E351" s="52"/>
      <c r="F351" s="52"/>
      <c r="G351" s="51">
        <v>260</v>
      </c>
      <c r="H351" s="52">
        <v>16.478307330626201</v>
      </c>
      <c r="I351" s="52">
        <v>81.245521601685994</v>
      </c>
    </row>
    <row r="352" spans="1:9" ht="17.25" customHeight="1" x14ac:dyDescent="0.25">
      <c r="A352" s="41" t="s">
        <v>93</v>
      </c>
      <c r="B352" s="42"/>
      <c r="C352" s="43"/>
      <c r="D352" s="43"/>
      <c r="E352" s="43"/>
      <c r="F352" s="43"/>
      <c r="G352" s="43"/>
      <c r="H352" s="43"/>
      <c r="I352" s="43"/>
    </row>
    <row r="353" spans="1:9" ht="17.25" customHeight="1" x14ac:dyDescent="0.25">
      <c r="A353" s="46"/>
      <c r="B353" s="168" t="s">
        <v>94</v>
      </c>
      <c r="C353" s="39" t="s">
        <v>9</v>
      </c>
      <c r="D353" s="47">
        <v>96</v>
      </c>
      <c r="E353" s="48">
        <v>6.3723584108199489</v>
      </c>
      <c r="F353" s="48">
        <v>86.055936073059371</v>
      </c>
    </row>
    <row r="354" spans="1:9" ht="17.25" customHeight="1" x14ac:dyDescent="0.25">
      <c r="A354" s="46"/>
      <c r="B354" s="168"/>
      <c r="C354" s="39" t="s">
        <v>36</v>
      </c>
      <c r="D354" s="47">
        <v>18</v>
      </c>
      <c r="E354" s="48">
        <v>10.855</v>
      </c>
      <c r="F354" s="48">
        <v>66.088280060882795</v>
      </c>
    </row>
    <row r="355" spans="1:9" ht="17.25" customHeight="1" x14ac:dyDescent="0.25">
      <c r="A355" s="46"/>
      <c r="B355" s="168"/>
      <c r="C355" s="39" t="s">
        <v>13</v>
      </c>
      <c r="D355" s="47">
        <v>35</v>
      </c>
      <c r="E355" s="48">
        <v>8.5522388059701484</v>
      </c>
      <c r="F355" s="48">
        <v>49.338551859099802</v>
      </c>
    </row>
    <row r="356" spans="1:9" ht="17.25" customHeight="1" x14ac:dyDescent="0.25">
      <c r="A356" s="46"/>
      <c r="B356" s="168"/>
      <c r="C356" s="39" t="s">
        <v>14</v>
      </c>
      <c r="D356" s="47">
        <v>37</v>
      </c>
      <c r="E356" s="48">
        <v>12.46384479717813</v>
      </c>
      <c r="F356" s="48">
        <v>52.328767123287669</v>
      </c>
    </row>
    <row r="357" spans="1:9" ht="17.25" customHeight="1" x14ac:dyDescent="0.25">
      <c r="A357" s="46"/>
      <c r="B357" s="168"/>
      <c r="C357" s="39" t="s">
        <v>15</v>
      </c>
      <c r="D357" s="47">
        <v>30</v>
      </c>
      <c r="E357" s="48">
        <v>4.2301587301587302</v>
      </c>
      <c r="F357" s="48">
        <v>97.351598173515967</v>
      </c>
    </row>
    <row r="358" spans="1:9" ht="17.25" customHeight="1" x14ac:dyDescent="0.25">
      <c r="A358" s="46"/>
      <c r="B358" s="168"/>
      <c r="C358" s="39" t="s">
        <v>16</v>
      </c>
      <c r="D358" s="47">
        <v>46</v>
      </c>
      <c r="E358" s="48">
        <v>6.493396918561996</v>
      </c>
      <c r="F358" s="48">
        <v>105.42584871947588</v>
      </c>
    </row>
    <row r="359" spans="1:9" ht="17.25" customHeight="1" x14ac:dyDescent="0.25">
      <c r="A359" s="46"/>
      <c r="B359" s="168"/>
      <c r="C359" s="39" t="s">
        <v>19</v>
      </c>
      <c r="D359" s="47">
        <v>14</v>
      </c>
      <c r="E359" s="48">
        <v>4.8201257861635218</v>
      </c>
      <c r="F359" s="48">
        <v>74.990215264187867</v>
      </c>
    </row>
    <row r="360" spans="1:9" ht="17.25" customHeight="1" x14ac:dyDescent="0.25">
      <c r="A360" s="46"/>
      <c r="B360" s="168"/>
      <c r="C360" s="39" t="s">
        <v>20</v>
      </c>
      <c r="D360" s="47">
        <v>34</v>
      </c>
      <c r="E360" s="48">
        <v>5.069628647214854</v>
      </c>
      <c r="F360" s="48">
        <v>61.603545527800165</v>
      </c>
    </row>
    <row r="361" spans="1:9" ht="17.25" customHeight="1" x14ac:dyDescent="0.25">
      <c r="A361" s="46"/>
      <c r="B361" s="168"/>
      <c r="C361" s="39" t="s">
        <v>21</v>
      </c>
      <c r="D361" s="47">
        <v>15</v>
      </c>
      <c r="E361" s="48">
        <v>3.4798890429958389</v>
      </c>
      <c r="F361" s="48">
        <v>45.826484018264843</v>
      </c>
    </row>
    <row r="362" spans="1:9" ht="17.25" customHeight="1" x14ac:dyDescent="0.25">
      <c r="A362" s="46"/>
      <c r="B362" s="168"/>
      <c r="C362" s="39" t="s">
        <v>22</v>
      </c>
      <c r="D362" s="47">
        <v>8</v>
      </c>
      <c r="E362" s="48">
        <v>2.4180602006688963</v>
      </c>
      <c r="F362" s="48">
        <v>24.760273972602739</v>
      </c>
    </row>
    <row r="363" spans="1:9" ht="17.25" customHeight="1" x14ac:dyDescent="0.25">
      <c r="A363" s="46"/>
      <c r="B363" s="168"/>
      <c r="C363" s="39" t="s">
        <v>23</v>
      </c>
      <c r="D363" s="47">
        <v>46</v>
      </c>
      <c r="E363" s="48">
        <v>5.6366630076838637</v>
      </c>
      <c r="F363" s="48">
        <v>61.167361524717094</v>
      </c>
    </row>
    <row r="364" spans="1:9" ht="17.25" customHeight="1" x14ac:dyDescent="0.25">
      <c r="A364" s="46"/>
      <c r="B364" s="168"/>
      <c r="C364" s="39" t="s">
        <v>24</v>
      </c>
      <c r="D364" s="47">
        <v>12</v>
      </c>
      <c r="E364" s="48">
        <v>9.6037735849056602</v>
      </c>
      <c r="F364" s="48"/>
    </row>
    <row r="365" spans="1:9" s="53" customFormat="1" ht="17.25" customHeight="1" thickBot="1" x14ac:dyDescent="0.3">
      <c r="A365" s="49"/>
      <c r="B365" s="169"/>
      <c r="C365" s="50" t="s">
        <v>25</v>
      </c>
      <c r="D365" s="51">
        <v>391</v>
      </c>
      <c r="E365" s="52">
        <v>6.036969231677789</v>
      </c>
      <c r="F365" s="52">
        <v>71.628069929579922</v>
      </c>
      <c r="G365" s="51"/>
      <c r="H365" s="52"/>
      <c r="I365" s="52"/>
    </row>
    <row r="366" spans="1:9" ht="17.25" customHeight="1" x14ac:dyDescent="0.25">
      <c r="A366" s="54"/>
      <c r="B366" s="42"/>
      <c r="C366" s="43"/>
      <c r="D366" s="43"/>
      <c r="E366" s="43"/>
      <c r="F366" s="43"/>
      <c r="G366" s="43"/>
      <c r="H366" s="43"/>
      <c r="I366" s="43"/>
    </row>
    <row r="367" spans="1:9" ht="17.25" customHeight="1" x14ac:dyDescent="0.25">
      <c r="A367" s="46"/>
      <c r="B367" s="168" t="s">
        <v>95</v>
      </c>
      <c r="C367" s="39" t="s">
        <v>9</v>
      </c>
      <c r="D367" s="47">
        <v>35</v>
      </c>
      <c r="E367" s="48">
        <v>7.0371024734982335</v>
      </c>
      <c r="F367" s="48">
        <v>62.356164383561641</v>
      </c>
    </row>
    <row r="368" spans="1:9" ht="17.25" customHeight="1" x14ac:dyDescent="0.25">
      <c r="A368" s="46"/>
      <c r="B368" s="168"/>
      <c r="C368" s="39" t="s">
        <v>15</v>
      </c>
      <c r="D368" s="47">
        <v>10</v>
      </c>
      <c r="E368" s="48">
        <v>3.8809106830122593</v>
      </c>
      <c r="F368" s="48">
        <v>60.712328767123289</v>
      </c>
    </row>
    <row r="369" spans="1:9" ht="17.25" customHeight="1" x14ac:dyDescent="0.25">
      <c r="A369" s="46"/>
      <c r="B369" s="168"/>
      <c r="C369" s="39" t="s">
        <v>16</v>
      </c>
      <c r="D369" s="47">
        <v>35</v>
      </c>
      <c r="E369" s="48">
        <v>5.5956375838926178</v>
      </c>
      <c r="F369" s="48">
        <v>52.211350293542075</v>
      </c>
    </row>
    <row r="370" spans="1:9" ht="17.25" customHeight="1" x14ac:dyDescent="0.25">
      <c r="A370" s="46"/>
      <c r="B370" s="168"/>
      <c r="C370" s="39" t="s">
        <v>23</v>
      </c>
      <c r="D370" s="47">
        <v>12</v>
      </c>
      <c r="E370" s="48">
        <v>3.0699708454810497</v>
      </c>
      <c r="F370" s="48">
        <v>72.123287671232873</v>
      </c>
    </row>
    <row r="371" spans="1:9" ht="17.25" customHeight="1" x14ac:dyDescent="0.25">
      <c r="A371" s="46"/>
      <c r="B371" s="168"/>
      <c r="C371" s="39" t="s">
        <v>24</v>
      </c>
      <c r="D371" s="47">
        <v>0</v>
      </c>
      <c r="E371" s="48">
        <v>4.1147540983606561</v>
      </c>
      <c r="F371" s="48"/>
    </row>
    <row r="372" spans="1:9" ht="17.25" customHeight="1" x14ac:dyDescent="0.25">
      <c r="A372" s="46"/>
      <c r="B372" s="168"/>
      <c r="C372" s="39" t="s">
        <v>58</v>
      </c>
      <c r="D372" s="47"/>
      <c r="E372" s="48"/>
      <c r="F372" s="48"/>
      <c r="G372" s="47">
        <v>15</v>
      </c>
      <c r="H372" s="48">
        <v>30.028301886792452</v>
      </c>
      <c r="I372" s="48">
        <v>58.136986301369866</v>
      </c>
    </row>
    <row r="373" spans="1:9" ht="17.25" customHeight="1" x14ac:dyDescent="0.25">
      <c r="A373" s="46"/>
      <c r="B373" s="168"/>
      <c r="C373" s="39" t="s">
        <v>33</v>
      </c>
      <c r="D373" s="47"/>
      <c r="E373" s="48"/>
      <c r="F373" s="48"/>
      <c r="G373" s="47">
        <v>20</v>
      </c>
      <c r="H373" s="48">
        <v>28.372881355932204</v>
      </c>
      <c r="I373" s="48">
        <v>45.863013698630134</v>
      </c>
    </row>
    <row r="374" spans="1:9" s="53" customFormat="1" ht="17.25" customHeight="1" thickBot="1" x14ac:dyDescent="0.3">
      <c r="A374" s="49"/>
      <c r="B374" s="169"/>
      <c r="C374" s="50" t="s">
        <v>25</v>
      </c>
      <c r="D374" s="51">
        <v>92</v>
      </c>
      <c r="E374" s="52">
        <v>5.0845671267252195</v>
      </c>
      <c r="F374" s="52">
        <v>60.339487790351399</v>
      </c>
      <c r="G374" s="51">
        <v>35</v>
      </c>
      <c r="H374" s="52">
        <v>29.15625</v>
      </c>
      <c r="I374" s="52">
        <v>51.123287671232873</v>
      </c>
    </row>
    <row r="375" spans="1:9" ht="17.25" customHeight="1" x14ac:dyDescent="0.25">
      <c r="A375" s="54"/>
      <c r="B375" s="42"/>
      <c r="C375" s="43"/>
      <c r="D375" s="43"/>
      <c r="E375" s="43"/>
      <c r="F375" s="43"/>
      <c r="G375" s="43"/>
      <c r="H375" s="43"/>
      <c r="I375" s="43"/>
    </row>
    <row r="376" spans="1:9" ht="17.25" customHeight="1" x14ac:dyDescent="0.25">
      <c r="A376" s="46"/>
      <c r="B376" s="163" t="s">
        <v>96</v>
      </c>
      <c r="C376" s="39" t="s">
        <v>58</v>
      </c>
      <c r="D376" s="47"/>
      <c r="E376" s="48"/>
      <c r="F376" s="48"/>
      <c r="G376" s="47">
        <v>15</v>
      </c>
      <c r="H376" s="48">
        <v>35</v>
      </c>
      <c r="I376" s="48">
        <v>0.63926940639269414</v>
      </c>
    </row>
    <row r="377" spans="1:9" ht="17.25" customHeight="1" x14ac:dyDescent="0.25">
      <c r="A377" s="46"/>
      <c r="B377" s="163"/>
      <c r="C377" s="39" t="s">
        <v>32</v>
      </c>
      <c r="D377" s="47"/>
      <c r="E377" s="48"/>
      <c r="F377" s="48"/>
      <c r="G377" s="47">
        <v>95</v>
      </c>
      <c r="H377" s="48">
        <v>14.719101123595506</v>
      </c>
      <c r="I377" s="48">
        <v>22.667627974044702</v>
      </c>
    </row>
    <row r="378" spans="1:9" ht="17.25" customHeight="1" x14ac:dyDescent="0.25">
      <c r="A378" s="46"/>
      <c r="B378" s="163"/>
      <c r="C378" s="39" t="s">
        <v>33</v>
      </c>
      <c r="D378" s="47"/>
      <c r="E378" s="48"/>
      <c r="F378" s="48"/>
      <c r="G378" s="47">
        <v>30</v>
      </c>
      <c r="H378" s="48">
        <v>20.149156939040207</v>
      </c>
      <c r="I378" s="48">
        <v>141.87214611872147</v>
      </c>
    </row>
    <row r="379" spans="1:9" s="53" customFormat="1" ht="17.25" customHeight="1" thickBot="1" x14ac:dyDescent="0.3">
      <c r="A379" s="49"/>
      <c r="B379" s="164"/>
      <c r="C379" s="50" t="s">
        <v>25</v>
      </c>
      <c r="D379" s="51"/>
      <c r="E379" s="52"/>
      <c r="F379" s="52"/>
      <c r="G379" s="51">
        <v>140</v>
      </c>
      <c r="H379" s="52">
        <v>17.940275650842267</v>
      </c>
      <c r="I379" s="52">
        <v>45.851272015655582</v>
      </c>
    </row>
    <row r="380" spans="1:9" ht="17.25" customHeight="1" x14ac:dyDescent="0.25">
      <c r="A380" s="41" t="s">
        <v>97</v>
      </c>
      <c r="B380" s="42"/>
      <c r="C380" s="43"/>
      <c r="D380" s="43"/>
      <c r="E380" s="43"/>
      <c r="F380" s="43"/>
      <c r="G380" s="43"/>
      <c r="H380" s="43"/>
      <c r="I380" s="43"/>
    </row>
    <row r="381" spans="1:9" ht="17.25" customHeight="1" x14ac:dyDescent="0.25">
      <c r="A381" s="46"/>
      <c r="B381" s="170" t="s">
        <v>98</v>
      </c>
      <c r="C381" s="39" t="s">
        <v>9</v>
      </c>
      <c r="D381" s="47">
        <v>128</v>
      </c>
      <c r="E381" s="48">
        <v>7.0234015109636996</v>
      </c>
      <c r="F381" s="48">
        <v>81.583904109589042</v>
      </c>
    </row>
    <row r="382" spans="1:9" ht="17.25" customHeight="1" x14ac:dyDescent="0.25">
      <c r="A382" s="46"/>
      <c r="B382" s="170"/>
      <c r="C382" s="39" t="s">
        <v>36</v>
      </c>
      <c r="D382" s="47">
        <v>10</v>
      </c>
      <c r="E382" s="48">
        <v>7.1076923076923073</v>
      </c>
      <c r="F382" s="48">
        <v>88.602739726027394</v>
      </c>
    </row>
    <row r="383" spans="1:9" ht="17.25" customHeight="1" x14ac:dyDescent="0.25">
      <c r="A383" s="46"/>
      <c r="B383" s="170"/>
      <c r="C383" s="39" t="s">
        <v>13</v>
      </c>
      <c r="D383" s="47">
        <v>24</v>
      </c>
      <c r="E383" s="48">
        <v>7.9245049504950495</v>
      </c>
      <c r="F383" s="48">
        <v>73.093607305936075</v>
      </c>
    </row>
    <row r="384" spans="1:9" ht="17.25" customHeight="1" x14ac:dyDescent="0.25">
      <c r="A384" s="46"/>
      <c r="B384" s="170"/>
      <c r="C384" s="39" t="s">
        <v>14</v>
      </c>
      <c r="D384" s="47">
        <v>24</v>
      </c>
      <c r="E384" s="48">
        <v>12.169491525423728</v>
      </c>
      <c r="F384" s="48">
        <v>49.178082191780824</v>
      </c>
    </row>
    <row r="385" spans="1:9" ht="17.25" customHeight="1" x14ac:dyDescent="0.25">
      <c r="A385" s="46"/>
      <c r="B385" s="170"/>
      <c r="C385" s="39" t="s">
        <v>15</v>
      </c>
      <c r="D385" s="47">
        <v>23</v>
      </c>
      <c r="E385" s="48">
        <v>4.4071832122679577</v>
      </c>
      <c r="F385" s="48">
        <v>130.08933889219773</v>
      </c>
    </row>
    <row r="386" spans="1:9" ht="31.5" customHeight="1" x14ac:dyDescent="0.25">
      <c r="A386" s="46"/>
      <c r="B386" s="170"/>
      <c r="C386" s="67" t="s">
        <v>338</v>
      </c>
      <c r="D386" s="68">
        <v>123</v>
      </c>
      <c r="E386" s="48">
        <v>5.4061125260476963</v>
      </c>
      <c r="F386" s="48">
        <v>52.008018710324095</v>
      </c>
    </row>
    <row r="387" spans="1:9" ht="17.25" customHeight="1" x14ac:dyDescent="0.25">
      <c r="A387" s="46"/>
      <c r="B387" s="170"/>
      <c r="C387" s="39" t="s">
        <v>19</v>
      </c>
      <c r="D387" s="47">
        <v>16</v>
      </c>
      <c r="E387" s="48">
        <v>4.2492146596858635</v>
      </c>
      <c r="F387" s="48">
        <v>69.486301369863014</v>
      </c>
    </row>
    <row r="388" spans="1:9" ht="17.25" customHeight="1" x14ac:dyDescent="0.25">
      <c r="A388" s="46"/>
      <c r="B388" s="170"/>
      <c r="C388" s="39" t="s">
        <v>21</v>
      </c>
      <c r="D388" s="47">
        <v>16</v>
      </c>
      <c r="E388" s="48">
        <v>3.8627450980392157</v>
      </c>
      <c r="F388" s="48">
        <v>37.106164383561641</v>
      </c>
    </row>
    <row r="389" spans="1:9" ht="17.25" customHeight="1" x14ac:dyDescent="0.25">
      <c r="A389" s="46"/>
      <c r="B389" s="170"/>
      <c r="C389" s="39" t="s">
        <v>22</v>
      </c>
      <c r="D389" s="47">
        <v>9</v>
      </c>
      <c r="E389" s="48">
        <v>2.8473767885532593</v>
      </c>
      <c r="F389" s="48">
        <v>54.520547945205479</v>
      </c>
    </row>
    <row r="390" spans="1:9" ht="17.25" customHeight="1" x14ac:dyDescent="0.25">
      <c r="A390" s="46"/>
      <c r="B390" s="170"/>
      <c r="C390" s="39" t="s">
        <v>23</v>
      </c>
      <c r="D390" s="47">
        <v>60</v>
      </c>
      <c r="E390" s="48">
        <v>3.1090793110780353</v>
      </c>
      <c r="F390" s="48">
        <v>66.767123287671239</v>
      </c>
    </row>
    <row r="391" spans="1:9" ht="17.25" customHeight="1" x14ac:dyDescent="0.25">
      <c r="A391" s="46"/>
      <c r="B391" s="170"/>
      <c r="C391" s="39" t="s">
        <v>24</v>
      </c>
      <c r="D391" s="47">
        <v>12</v>
      </c>
      <c r="E391" s="48">
        <v>8.6666666666666661</v>
      </c>
      <c r="F391" s="48">
        <v>25.525114155251146</v>
      </c>
    </row>
    <row r="392" spans="1:9" ht="17.25" customHeight="1" x14ac:dyDescent="0.25">
      <c r="A392" s="46"/>
      <c r="B392" s="170"/>
      <c r="C392" s="39" t="s">
        <v>33</v>
      </c>
      <c r="D392" s="47"/>
      <c r="E392" s="48"/>
      <c r="F392" s="48"/>
      <c r="G392" s="47">
        <v>1</v>
      </c>
      <c r="H392" s="48">
        <v>5.1111111111111107</v>
      </c>
      <c r="I392" s="48">
        <v>100.82191780821918</v>
      </c>
    </row>
    <row r="393" spans="1:9" s="53" customFormat="1" ht="17.25" customHeight="1" thickBot="1" x14ac:dyDescent="0.3">
      <c r="A393" s="49"/>
      <c r="B393" s="171"/>
      <c r="C393" s="50" t="s">
        <v>25</v>
      </c>
      <c r="D393" s="51">
        <v>445</v>
      </c>
      <c r="E393" s="52">
        <v>5.2880680180612929</v>
      </c>
      <c r="F393" s="52">
        <v>67.777127905187015</v>
      </c>
      <c r="G393" s="51">
        <v>1</v>
      </c>
      <c r="H393" s="52">
        <v>5.1111111111111107</v>
      </c>
      <c r="I393" s="52">
        <v>100.82191780821918</v>
      </c>
    </row>
    <row r="394" spans="1:9" ht="17.25" customHeight="1" x14ac:dyDescent="0.25">
      <c r="A394" s="54"/>
      <c r="B394" s="42"/>
      <c r="C394" s="43"/>
      <c r="D394" s="43"/>
      <c r="E394" s="43"/>
      <c r="F394" s="43"/>
      <c r="G394" s="43"/>
      <c r="H394" s="43"/>
      <c r="I394" s="43"/>
    </row>
    <row r="395" spans="1:9" ht="17.25" customHeight="1" x14ac:dyDescent="0.25">
      <c r="A395" s="46"/>
      <c r="B395" s="163" t="s">
        <v>99</v>
      </c>
      <c r="C395" s="39" t="s">
        <v>14</v>
      </c>
      <c r="D395" s="47">
        <v>14</v>
      </c>
      <c r="E395" s="48">
        <v>6.5714285714285712</v>
      </c>
      <c r="F395" s="48">
        <v>3.6007827788649704</v>
      </c>
    </row>
    <row r="396" spans="1:9" ht="17.25" customHeight="1" x14ac:dyDescent="0.25">
      <c r="A396" s="46"/>
      <c r="B396" s="163"/>
      <c r="C396" s="39" t="s">
        <v>32</v>
      </c>
      <c r="D396" s="47"/>
      <c r="E396" s="48"/>
      <c r="F396" s="48"/>
      <c r="G396" s="47">
        <v>463</v>
      </c>
      <c r="H396" s="48">
        <v>182.19120458891013</v>
      </c>
      <c r="I396" s="48">
        <v>56.383916683925563</v>
      </c>
    </row>
    <row r="397" spans="1:9" ht="17.25" customHeight="1" x14ac:dyDescent="0.25">
      <c r="A397" s="46"/>
      <c r="B397" s="163"/>
      <c r="C397" s="39" t="s">
        <v>33</v>
      </c>
      <c r="D397" s="47"/>
      <c r="E397" s="48"/>
      <c r="F397" s="48"/>
      <c r="G397" s="47">
        <v>6</v>
      </c>
      <c r="H397" s="48">
        <v>114.27083333333333</v>
      </c>
      <c r="I397" s="48">
        <v>250.45662100456619</v>
      </c>
    </row>
    <row r="398" spans="1:9" s="53" customFormat="1" ht="17.25" customHeight="1" thickBot="1" x14ac:dyDescent="0.3">
      <c r="A398" s="49"/>
      <c r="B398" s="164"/>
      <c r="C398" s="50" t="s">
        <v>25</v>
      </c>
      <c r="D398" s="51">
        <v>14</v>
      </c>
      <c r="E398" s="52">
        <v>6.5714285714285712</v>
      </c>
      <c r="F398" s="52">
        <v>3.6007827788649704</v>
      </c>
      <c r="G398" s="51">
        <v>469</v>
      </c>
      <c r="H398" s="52">
        <v>176.48161120840629</v>
      </c>
      <c r="I398" s="52">
        <v>58.866723135788767</v>
      </c>
    </row>
    <row r="399" spans="1:9" ht="17.25" customHeight="1" x14ac:dyDescent="0.25">
      <c r="A399" s="54"/>
      <c r="B399" s="42"/>
      <c r="C399" s="43"/>
      <c r="D399" s="43"/>
      <c r="E399" s="43"/>
      <c r="F399" s="43"/>
      <c r="G399" s="43"/>
      <c r="H399" s="43"/>
      <c r="I399" s="43"/>
    </row>
    <row r="400" spans="1:9" ht="17.25" customHeight="1" x14ac:dyDescent="0.25">
      <c r="A400" s="46"/>
      <c r="B400" s="168" t="s">
        <v>100</v>
      </c>
      <c r="C400" s="39" t="s">
        <v>20</v>
      </c>
      <c r="D400" s="47">
        <v>37</v>
      </c>
      <c r="E400" s="48">
        <v>6.0209042294603794</v>
      </c>
      <c r="F400" s="48">
        <v>91.706775268419108</v>
      </c>
    </row>
    <row r="401" spans="1:9" ht="17.25" customHeight="1" x14ac:dyDescent="0.25">
      <c r="A401" s="46"/>
      <c r="B401" s="168"/>
      <c r="C401" s="39" t="s">
        <v>58</v>
      </c>
      <c r="D401" s="47"/>
      <c r="E401" s="48"/>
      <c r="F401" s="48"/>
      <c r="G401" s="47">
        <v>20</v>
      </c>
      <c r="H401" s="48">
        <v>7.2475247524752477</v>
      </c>
      <c r="I401" s="48">
        <v>10.027397260273972</v>
      </c>
    </row>
    <row r="402" spans="1:9" ht="50.25" customHeight="1" x14ac:dyDescent="0.25">
      <c r="A402" s="46"/>
      <c r="B402" s="168"/>
      <c r="C402" s="61" t="s">
        <v>49</v>
      </c>
      <c r="D402" s="47"/>
      <c r="E402" s="48"/>
      <c r="F402" s="48"/>
      <c r="G402" s="47">
        <v>40</v>
      </c>
      <c r="H402" s="48">
        <v>14.411428571428571</v>
      </c>
      <c r="I402" s="48">
        <v>34.547945205479451</v>
      </c>
    </row>
    <row r="403" spans="1:9" s="53" customFormat="1" ht="17.25" customHeight="1" thickBot="1" x14ac:dyDescent="0.3">
      <c r="A403" s="49"/>
      <c r="B403" s="169"/>
      <c r="C403" s="50" t="s">
        <v>25</v>
      </c>
      <c r="D403" s="51">
        <v>37</v>
      </c>
      <c r="E403" s="52">
        <v>6.0209042294603794</v>
      </c>
      <c r="F403" s="52">
        <v>91.706775268419108</v>
      </c>
      <c r="G403" s="51">
        <v>60</v>
      </c>
      <c r="H403" s="52">
        <v>12.807095343680709</v>
      </c>
      <c r="I403" s="52">
        <v>26.37442922374429</v>
      </c>
    </row>
    <row r="404" spans="1:9" ht="17.25" customHeight="1" x14ac:dyDescent="0.25">
      <c r="A404" s="41" t="s">
        <v>101</v>
      </c>
      <c r="B404" s="42"/>
      <c r="C404" s="43"/>
      <c r="D404" s="43"/>
      <c r="E404" s="43"/>
      <c r="F404" s="43"/>
      <c r="G404" s="43"/>
      <c r="H404" s="43"/>
      <c r="I404" s="43"/>
    </row>
    <row r="405" spans="1:9" ht="17.25" customHeight="1" x14ac:dyDescent="0.25">
      <c r="A405" s="46"/>
      <c r="B405" s="168" t="s">
        <v>102</v>
      </c>
      <c r="C405" s="39" t="s">
        <v>9</v>
      </c>
      <c r="D405" s="47">
        <v>203</v>
      </c>
      <c r="E405" s="48">
        <v>6.5236997181655134</v>
      </c>
      <c r="F405" s="48">
        <v>68.727984344422708</v>
      </c>
    </row>
    <row r="406" spans="1:9" ht="17.25" customHeight="1" x14ac:dyDescent="0.25">
      <c r="A406" s="46"/>
      <c r="B406" s="168"/>
      <c r="C406" s="39" t="s">
        <v>36</v>
      </c>
      <c r="D406" s="47">
        <v>34</v>
      </c>
      <c r="E406" s="48">
        <v>9.0201280878316563</v>
      </c>
      <c r="F406" s="48">
        <v>79.443996776792915</v>
      </c>
    </row>
    <row r="407" spans="1:9" ht="17.25" customHeight="1" x14ac:dyDescent="0.25">
      <c r="A407" s="46"/>
      <c r="B407" s="168"/>
      <c r="C407" s="39" t="s">
        <v>10</v>
      </c>
      <c r="D407" s="47">
        <v>42</v>
      </c>
      <c r="E407" s="48">
        <v>5.0739408473221426</v>
      </c>
      <c r="F407" s="48">
        <v>82.811480756686237</v>
      </c>
    </row>
    <row r="408" spans="1:9" ht="17.25" customHeight="1" x14ac:dyDescent="0.25">
      <c r="A408" s="46"/>
      <c r="B408" s="168"/>
      <c r="C408" s="39" t="s">
        <v>11</v>
      </c>
      <c r="D408" s="47">
        <v>13</v>
      </c>
      <c r="E408" s="48">
        <v>7.457746478873239</v>
      </c>
      <c r="F408" s="48">
        <v>44.636459430979983</v>
      </c>
    </row>
    <row r="409" spans="1:9" ht="17.25" customHeight="1" x14ac:dyDescent="0.25">
      <c r="A409" s="46"/>
      <c r="B409" s="168"/>
      <c r="C409" s="39" t="s">
        <v>12</v>
      </c>
      <c r="D409" s="47">
        <v>70</v>
      </c>
      <c r="E409" s="48">
        <v>15.215320910973086</v>
      </c>
      <c r="F409" s="48">
        <v>86.289628180039145</v>
      </c>
    </row>
    <row r="410" spans="1:9" ht="17.25" customHeight="1" x14ac:dyDescent="0.25">
      <c r="A410" s="46"/>
      <c r="B410" s="168"/>
      <c r="C410" s="39" t="s">
        <v>13</v>
      </c>
      <c r="D410" s="47">
        <v>58</v>
      </c>
      <c r="E410" s="48">
        <v>11.759124087591241</v>
      </c>
      <c r="F410" s="48">
        <v>68.488427019367023</v>
      </c>
    </row>
    <row r="411" spans="1:9" ht="17.25" customHeight="1" x14ac:dyDescent="0.25">
      <c r="A411" s="46"/>
      <c r="B411" s="168"/>
      <c r="C411" s="39" t="s">
        <v>14</v>
      </c>
      <c r="D411" s="47">
        <v>64</v>
      </c>
      <c r="E411" s="48">
        <v>11.244598098530682</v>
      </c>
      <c r="F411" s="48">
        <v>55.69349315068493</v>
      </c>
    </row>
    <row r="412" spans="1:9" ht="17.25" customHeight="1" x14ac:dyDescent="0.25">
      <c r="A412" s="46"/>
      <c r="B412" s="168"/>
      <c r="C412" s="39" t="s">
        <v>15</v>
      </c>
      <c r="D412" s="47">
        <v>93</v>
      </c>
      <c r="E412" s="48">
        <v>5.0328300982506589</v>
      </c>
      <c r="F412" s="48">
        <v>61.870673147738984</v>
      </c>
    </row>
    <row r="413" spans="1:9" ht="17.25" customHeight="1" x14ac:dyDescent="0.25">
      <c r="A413" s="46"/>
      <c r="B413" s="168"/>
      <c r="C413" s="39" t="s">
        <v>16</v>
      </c>
      <c r="D413" s="47">
        <v>100</v>
      </c>
      <c r="E413" s="48">
        <v>7.1862936072250756</v>
      </c>
      <c r="F413" s="48">
        <v>111.18082191780822</v>
      </c>
    </row>
    <row r="414" spans="1:9" ht="17.25" customHeight="1" x14ac:dyDescent="0.25">
      <c r="A414" s="46"/>
      <c r="B414" s="168"/>
      <c r="C414" s="39" t="s">
        <v>17</v>
      </c>
      <c r="D414" s="47">
        <v>12</v>
      </c>
      <c r="E414" s="48">
        <v>3.8860510805500983</v>
      </c>
      <c r="F414" s="48">
        <v>45.159817351598178</v>
      </c>
    </row>
    <row r="415" spans="1:9" ht="17.25" customHeight="1" x14ac:dyDescent="0.25">
      <c r="A415" s="46"/>
      <c r="B415" s="168"/>
      <c r="C415" s="39" t="s">
        <v>18</v>
      </c>
      <c r="D415" s="47">
        <v>22</v>
      </c>
      <c r="E415" s="48">
        <v>8.8913324708926265</v>
      </c>
      <c r="F415" s="48">
        <v>85.591531755915327</v>
      </c>
    </row>
    <row r="416" spans="1:9" ht="17.25" customHeight="1" x14ac:dyDescent="0.25">
      <c r="A416" s="46"/>
      <c r="B416" s="168"/>
      <c r="C416" s="39" t="s">
        <v>28</v>
      </c>
      <c r="D416" s="47">
        <v>15</v>
      </c>
      <c r="E416" s="48">
        <v>3.43963133640553</v>
      </c>
      <c r="F416" s="48">
        <v>68.164383561643831</v>
      </c>
    </row>
    <row r="417" spans="1:9" ht="17.25" customHeight="1" x14ac:dyDescent="0.25">
      <c r="A417" s="46"/>
      <c r="B417" s="168"/>
      <c r="C417" s="39" t="s">
        <v>19</v>
      </c>
      <c r="D417" s="47">
        <v>27</v>
      </c>
      <c r="E417" s="48">
        <v>4.746666666666667</v>
      </c>
      <c r="F417" s="48">
        <v>68.635210553018766</v>
      </c>
    </row>
    <row r="418" spans="1:9" ht="17.25" customHeight="1" x14ac:dyDescent="0.25">
      <c r="A418" s="46"/>
      <c r="B418" s="168"/>
      <c r="C418" s="39" t="s">
        <v>20</v>
      </c>
      <c r="D418" s="47">
        <v>72</v>
      </c>
      <c r="E418" s="48">
        <v>4.6727941176470589</v>
      </c>
      <c r="F418" s="48">
        <v>24.181887366818874</v>
      </c>
    </row>
    <row r="419" spans="1:9" ht="17.25" customHeight="1" x14ac:dyDescent="0.25">
      <c r="A419" s="46"/>
      <c r="B419" s="168"/>
      <c r="C419" s="39" t="s">
        <v>21</v>
      </c>
      <c r="D419" s="47">
        <v>26</v>
      </c>
      <c r="E419" s="48">
        <v>3.4118257261410787</v>
      </c>
      <c r="F419" s="48">
        <v>34.657534246575345</v>
      </c>
    </row>
    <row r="420" spans="1:9" ht="17.25" customHeight="1" x14ac:dyDescent="0.25">
      <c r="A420" s="46"/>
      <c r="B420" s="168"/>
      <c r="C420" s="39" t="s">
        <v>22</v>
      </c>
      <c r="D420" s="47">
        <v>22</v>
      </c>
      <c r="E420" s="48">
        <v>1.8851435705368289</v>
      </c>
      <c r="F420" s="48">
        <v>37.608966376089668</v>
      </c>
    </row>
    <row r="421" spans="1:9" ht="17.25" customHeight="1" x14ac:dyDescent="0.25">
      <c r="A421" s="46"/>
      <c r="B421" s="168"/>
      <c r="C421" s="39" t="s">
        <v>23</v>
      </c>
      <c r="D421" s="47">
        <v>90</v>
      </c>
      <c r="E421" s="48">
        <v>5.0204352441613587</v>
      </c>
      <c r="F421" s="48">
        <v>57.585996955859976</v>
      </c>
    </row>
    <row r="422" spans="1:9" ht="17.25" customHeight="1" x14ac:dyDescent="0.25">
      <c r="A422" s="46"/>
      <c r="B422" s="168"/>
      <c r="C422" s="39" t="s">
        <v>24</v>
      </c>
      <c r="D422" s="47">
        <v>18</v>
      </c>
      <c r="E422" s="48">
        <v>9.9849999999999994</v>
      </c>
      <c r="F422" s="48">
        <v>30.395738203957379</v>
      </c>
    </row>
    <row r="423" spans="1:9" s="53" customFormat="1" ht="17.25" customHeight="1" thickBot="1" x14ac:dyDescent="0.3">
      <c r="A423" s="49"/>
      <c r="B423" s="169"/>
      <c r="C423" s="50" t="s">
        <v>25</v>
      </c>
      <c r="D423" s="51">
        <v>981</v>
      </c>
      <c r="E423" s="52">
        <v>6.4720496894409933</v>
      </c>
      <c r="F423" s="52">
        <v>66.931981623448252</v>
      </c>
      <c r="G423" s="51"/>
      <c r="H423" s="52"/>
      <c r="I423" s="52"/>
    </row>
    <row r="424" spans="1:9" ht="17.25" customHeight="1" x14ac:dyDescent="0.25">
      <c r="A424" s="54"/>
      <c r="B424" s="42"/>
      <c r="C424" s="43"/>
      <c r="D424" s="43"/>
      <c r="E424" s="43"/>
      <c r="F424" s="43"/>
      <c r="G424" s="43"/>
      <c r="H424" s="43"/>
      <c r="I424" s="43"/>
    </row>
    <row r="425" spans="1:9" ht="17.25" customHeight="1" x14ac:dyDescent="0.25">
      <c r="A425" s="46"/>
      <c r="B425" s="168" t="s">
        <v>103</v>
      </c>
      <c r="C425" s="39" t="s">
        <v>9</v>
      </c>
      <c r="D425" s="47">
        <v>31</v>
      </c>
      <c r="E425" s="48">
        <v>5.4305970149253735</v>
      </c>
      <c r="F425" s="48">
        <v>64.312859036676983</v>
      </c>
    </row>
    <row r="426" spans="1:9" ht="17.25" customHeight="1" x14ac:dyDescent="0.25">
      <c r="A426" s="46"/>
      <c r="B426" s="168"/>
      <c r="C426" s="39" t="s">
        <v>14</v>
      </c>
      <c r="D426" s="47">
        <v>10</v>
      </c>
      <c r="E426" s="48">
        <v>12.712389380530974</v>
      </c>
      <c r="F426" s="48">
        <v>78.712328767123282</v>
      </c>
    </row>
    <row r="427" spans="1:9" ht="17.25" customHeight="1" x14ac:dyDescent="0.25">
      <c r="A427" s="46"/>
      <c r="B427" s="168"/>
      <c r="C427" s="39" t="s">
        <v>15</v>
      </c>
      <c r="D427" s="47">
        <v>15</v>
      </c>
      <c r="E427" s="48">
        <v>3.6479514415781487</v>
      </c>
      <c r="F427" s="48">
        <v>43.908675799086758</v>
      </c>
    </row>
    <row r="428" spans="1:9" ht="17.25" customHeight="1" x14ac:dyDescent="0.25">
      <c r="A428" s="46"/>
      <c r="B428" s="168"/>
      <c r="C428" s="39" t="s">
        <v>16</v>
      </c>
      <c r="D428" s="47">
        <v>34</v>
      </c>
      <c r="E428" s="48">
        <v>6.763440860215054</v>
      </c>
      <c r="F428" s="48">
        <v>76.027397260273972</v>
      </c>
    </row>
    <row r="429" spans="1:9" ht="17.25" customHeight="1" x14ac:dyDescent="0.25">
      <c r="A429" s="46"/>
      <c r="B429" s="168"/>
      <c r="C429" s="39" t="s">
        <v>19</v>
      </c>
      <c r="D429" s="47">
        <v>8</v>
      </c>
      <c r="E429" s="48">
        <v>5.6855524079320112</v>
      </c>
      <c r="F429" s="48">
        <v>68.732876712328761</v>
      </c>
    </row>
    <row r="430" spans="1:9" ht="17.25" customHeight="1" x14ac:dyDescent="0.25">
      <c r="A430" s="46"/>
      <c r="B430" s="168"/>
      <c r="C430" s="39" t="s">
        <v>23</v>
      </c>
      <c r="D430" s="47">
        <v>19</v>
      </c>
      <c r="E430" s="48">
        <v>3.4087736789631107</v>
      </c>
      <c r="F430" s="48">
        <v>49.300648882480175</v>
      </c>
    </row>
    <row r="431" spans="1:9" ht="17.25" customHeight="1" x14ac:dyDescent="0.25">
      <c r="A431" s="46"/>
      <c r="B431" s="168"/>
      <c r="C431" s="39" t="s">
        <v>24</v>
      </c>
      <c r="D431" s="47">
        <v>0</v>
      </c>
      <c r="E431" s="48">
        <v>8.9473684210526319</v>
      </c>
      <c r="F431" s="48"/>
    </row>
    <row r="432" spans="1:9" ht="17.25" customHeight="1" x14ac:dyDescent="0.25">
      <c r="A432" s="46"/>
      <c r="B432" s="168"/>
      <c r="C432" s="39" t="s">
        <v>33</v>
      </c>
      <c r="D432" s="47"/>
      <c r="E432" s="48"/>
      <c r="F432" s="48"/>
      <c r="G432" s="39">
        <v>10</v>
      </c>
      <c r="H432" s="48">
        <v>15.744186046511627</v>
      </c>
      <c r="I432" s="48">
        <v>74.191780821917803</v>
      </c>
    </row>
    <row r="433" spans="1:9" s="53" customFormat="1" ht="17.25" customHeight="1" thickBot="1" x14ac:dyDescent="0.3">
      <c r="A433" s="49"/>
      <c r="B433" s="169"/>
      <c r="C433" s="50" t="s">
        <v>25</v>
      </c>
      <c r="D433" s="51">
        <v>117</v>
      </c>
      <c r="E433" s="52">
        <v>5.535500598324691</v>
      </c>
      <c r="F433" s="52">
        <v>64.992389649923894</v>
      </c>
      <c r="G433" s="51">
        <v>10</v>
      </c>
      <c r="H433" s="48">
        <v>15.744186046511627</v>
      </c>
      <c r="I433" s="48">
        <v>74.191780821917803</v>
      </c>
    </row>
    <row r="434" spans="1:9" ht="17.25" customHeight="1" x14ac:dyDescent="0.25">
      <c r="A434" s="54"/>
      <c r="B434" s="42"/>
      <c r="C434" s="43"/>
      <c r="D434" s="43"/>
      <c r="E434" s="43"/>
      <c r="F434" s="43"/>
      <c r="G434" s="43"/>
      <c r="H434" s="43"/>
      <c r="I434" s="43"/>
    </row>
    <row r="435" spans="1:9" ht="48.75" customHeight="1" x14ac:dyDescent="0.25">
      <c r="A435" s="46"/>
      <c r="B435" s="163" t="s">
        <v>104</v>
      </c>
      <c r="C435" s="61" t="s">
        <v>49</v>
      </c>
      <c r="D435" s="47"/>
      <c r="E435" s="48"/>
      <c r="F435" s="48"/>
      <c r="G435" s="47">
        <v>116</v>
      </c>
      <c r="H435" s="48">
        <v>18.196644920782852</v>
      </c>
      <c r="I435" s="48">
        <v>46.114785073216815</v>
      </c>
    </row>
    <row r="436" spans="1:9" s="53" customFormat="1" ht="17.25" customHeight="1" thickBot="1" x14ac:dyDescent="0.3">
      <c r="A436" s="49"/>
      <c r="B436" s="164"/>
      <c r="C436" s="50" t="s">
        <v>25</v>
      </c>
      <c r="D436" s="51"/>
      <c r="E436" s="52"/>
      <c r="F436" s="52"/>
      <c r="G436" s="51">
        <v>116</v>
      </c>
      <c r="H436" s="52">
        <v>18.196644920782852</v>
      </c>
      <c r="I436" s="52">
        <v>46.114785073216815</v>
      </c>
    </row>
    <row r="437" spans="1:9" ht="17.25" customHeight="1" x14ac:dyDescent="0.25">
      <c r="A437" s="41" t="s">
        <v>105</v>
      </c>
      <c r="B437" s="42"/>
      <c r="C437" s="43"/>
      <c r="D437" s="43"/>
      <c r="E437" s="43"/>
      <c r="F437" s="43"/>
      <c r="G437" s="43"/>
      <c r="H437" s="43"/>
      <c r="I437" s="43"/>
    </row>
    <row r="438" spans="1:9" ht="17.25" customHeight="1" x14ac:dyDescent="0.25">
      <c r="A438" s="46"/>
      <c r="B438" s="163" t="s">
        <v>106</v>
      </c>
      <c r="C438" s="39" t="s">
        <v>9</v>
      </c>
      <c r="D438" s="47">
        <v>75</v>
      </c>
      <c r="E438" s="48">
        <v>9.7032072762087118</v>
      </c>
      <c r="F438" s="48">
        <v>74.04566210045661</v>
      </c>
    </row>
    <row r="439" spans="1:9" ht="17.25" customHeight="1" x14ac:dyDescent="0.25">
      <c r="A439" s="46"/>
      <c r="B439" s="163"/>
      <c r="C439" s="39" t="s">
        <v>36</v>
      </c>
      <c r="D439" s="47">
        <v>11</v>
      </c>
      <c r="E439" s="48">
        <v>9.4130434782608692</v>
      </c>
      <c r="F439" s="48">
        <v>86.276463262764636</v>
      </c>
    </row>
    <row r="440" spans="1:9" ht="17.25" customHeight="1" x14ac:dyDescent="0.25">
      <c r="A440" s="46"/>
      <c r="B440" s="163"/>
      <c r="C440" s="39" t="s">
        <v>13</v>
      </c>
      <c r="D440" s="47">
        <v>19</v>
      </c>
      <c r="E440" s="48">
        <v>6.9393414211438476</v>
      </c>
      <c r="F440" s="48">
        <v>57.736121124729635</v>
      </c>
    </row>
    <row r="441" spans="1:9" ht="17.25" customHeight="1" x14ac:dyDescent="0.25">
      <c r="A441" s="46"/>
      <c r="B441" s="163"/>
      <c r="C441" s="39" t="s">
        <v>14</v>
      </c>
      <c r="D441" s="47">
        <v>20</v>
      </c>
      <c r="E441" s="48">
        <v>9.8945147679324901</v>
      </c>
      <c r="F441" s="48">
        <v>64.246575342465746</v>
      </c>
    </row>
    <row r="442" spans="1:9" ht="17.25" customHeight="1" x14ac:dyDescent="0.25">
      <c r="A442" s="46"/>
      <c r="B442" s="163"/>
      <c r="C442" s="39" t="s">
        <v>15</v>
      </c>
      <c r="D442" s="47">
        <v>17</v>
      </c>
      <c r="E442" s="48">
        <v>3.9469387755102039</v>
      </c>
      <c r="F442" s="48">
        <v>93.505237711522966</v>
      </c>
    </row>
    <row r="443" spans="1:9" ht="17.25" customHeight="1" x14ac:dyDescent="0.25">
      <c r="A443" s="46"/>
      <c r="B443" s="163"/>
      <c r="C443" s="39" t="s">
        <v>16</v>
      </c>
      <c r="D443" s="47">
        <v>53</v>
      </c>
      <c r="E443" s="48">
        <v>5.2472289156626504</v>
      </c>
      <c r="F443" s="48">
        <v>56.28327733264409</v>
      </c>
    </row>
    <row r="444" spans="1:9" ht="17.25" customHeight="1" x14ac:dyDescent="0.25">
      <c r="A444" s="46"/>
      <c r="B444" s="163"/>
      <c r="C444" s="39" t="s">
        <v>19</v>
      </c>
      <c r="D444" s="47">
        <v>12</v>
      </c>
      <c r="E444" s="48">
        <v>3.5475841874084919</v>
      </c>
      <c r="F444" s="48">
        <v>55.319634703196343</v>
      </c>
    </row>
    <row r="445" spans="1:9" ht="17.25" customHeight="1" x14ac:dyDescent="0.25">
      <c r="A445" s="46"/>
      <c r="B445" s="163"/>
      <c r="C445" s="39" t="s">
        <v>20</v>
      </c>
      <c r="D445" s="47">
        <v>9</v>
      </c>
      <c r="E445" s="48">
        <v>7.6761904761904765</v>
      </c>
      <c r="F445" s="48">
        <v>122.67884322678842</v>
      </c>
    </row>
    <row r="446" spans="1:9" ht="17.25" customHeight="1" x14ac:dyDescent="0.25">
      <c r="A446" s="46"/>
      <c r="B446" s="163"/>
      <c r="C446" s="39" t="s">
        <v>21</v>
      </c>
      <c r="D446" s="47">
        <v>11</v>
      </c>
      <c r="E446" s="48">
        <v>4.0526315789473681</v>
      </c>
      <c r="F446" s="48">
        <v>26.849315068493151</v>
      </c>
    </row>
    <row r="447" spans="1:9" ht="17.25" customHeight="1" x14ac:dyDescent="0.25">
      <c r="A447" s="46"/>
      <c r="B447" s="163"/>
      <c r="C447" s="39" t="s">
        <v>22</v>
      </c>
      <c r="D447" s="47">
        <v>8</v>
      </c>
      <c r="E447" s="48">
        <v>1</v>
      </c>
      <c r="F447" s="48">
        <v>1.1301369863013699</v>
      </c>
    </row>
    <row r="448" spans="1:9" ht="17.25" customHeight="1" x14ac:dyDescent="0.25">
      <c r="A448" s="46"/>
      <c r="B448" s="163"/>
      <c r="C448" s="39" t="s">
        <v>23</v>
      </c>
      <c r="D448" s="47">
        <v>23</v>
      </c>
      <c r="E448" s="48">
        <v>3.3671830177854276</v>
      </c>
      <c r="F448" s="48">
        <v>69.910661107802255</v>
      </c>
    </row>
    <row r="449" spans="1:9" ht="17.25" customHeight="1" x14ac:dyDescent="0.25">
      <c r="A449" s="46"/>
      <c r="B449" s="163"/>
      <c r="C449" s="39" t="s">
        <v>24</v>
      </c>
      <c r="D449" s="47">
        <v>14</v>
      </c>
      <c r="E449" s="48">
        <v>10.067307692307692</v>
      </c>
      <c r="F449" s="48">
        <v>20.489236790606657</v>
      </c>
    </row>
    <row r="450" spans="1:9" s="53" customFormat="1" ht="17.25" customHeight="1" thickBot="1" x14ac:dyDescent="0.3">
      <c r="A450" s="49"/>
      <c r="B450" s="164"/>
      <c r="C450" s="50" t="s">
        <v>25</v>
      </c>
      <c r="D450" s="51">
        <v>272</v>
      </c>
      <c r="E450" s="52">
        <v>6.111079081387528</v>
      </c>
      <c r="F450" s="52">
        <v>64.059226430298139</v>
      </c>
      <c r="G450" s="51"/>
      <c r="H450" s="52"/>
      <c r="I450" s="52"/>
    </row>
    <row r="451" spans="1:9" ht="17.25" customHeight="1" x14ac:dyDescent="0.25">
      <c r="A451" s="54"/>
      <c r="B451" s="42"/>
      <c r="C451" s="43"/>
      <c r="D451" s="43"/>
      <c r="E451" s="43"/>
      <c r="F451" s="43"/>
      <c r="G451" s="43"/>
      <c r="H451" s="43"/>
      <c r="I451" s="43"/>
    </row>
    <row r="452" spans="1:9" ht="17.25" customHeight="1" x14ac:dyDescent="0.25">
      <c r="A452" s="46"/>
      <c r="B452" s="168" t="s">
        <v>107</v>
      </c>
      <c r="C452" s="39" t="s">
        <v>9</v>
      </c>
      <c r="D452" s="47">
        <v>15</v>
      </c>
      <c r="E452" s="48">
        <v>6.7663230240549828</v>
      </c>
      <c r="F452" s="48">
        <v>71.926940639269418</v>
      </c>
    </row>
    <row r="453" spans="1:9" ht="17.25" customHeight="1" x14ac:dyDescent="0.25">
      <c r="A453" s="46"/>
      <c r="B453" s="168"/>
      <c r="C453" s="39" t="s">
        <v>12</v>
      </c>
      <c r="D453" s="47">
        <v>15</v>
      </c>
      <c r="E453" s="48">
        <v>21.91457286432161</v>
      </c>
      <c r="F453" s="48">
        <v>79.652968036529685</v>
      </c>
    </row>
    <row r="454" spans="1:9" ht="17.25" customHeight="1" x14ac:dyDescent="0.25">
      <c r="A454" s="46"/>
      <c r="B454" s="168"/>
      <c r="C454" s="39" t="s">
        <v>15</v>
      </c>
      <c r="D454" s="47">
        <v>8</v>
      </c>
      <c r="E454" s="48">
        <v>3.0554323725055434</v>
      </c>
      <c r="F454" s="48">
        <v>47.19178082191781</v>
      </c>
    </row>
    <row r="455" spans="1:9" ht="17.25" customHeight="1" x14ac:dyDescent="0.25">
      <c r="A455" s="46"/>
      <c r="B455" s="168"/>
      <c r="C455" s="39" t="s">
        <v>16</v>
      </c>
      <c r="D455" s="47">
        <v>15</v>
      </c>
      <c r="E455" s="48">
        <v>5.7240437158469941</v>
      </c>
      <c r="F455" s="48">
        <v>76.529680365296798</v>
      </c>
    </row>
    <row r="456" spans="1:9" ht="17.25" customHeight="1" x14ac:dyDescent="0.25">
      <c r="A456" s="46"/>
      <c r="B456" s="168"/>
      <c r="C456" s="39" t="s">
        <v>23</v>
      </c>
      <c r="D456" s="47">
        <v>8</v>
      </c>
      <c r="E456" s="48">
        <v>3.0560928433268857</v>
      </c>
      <c r="F456" s="48">
        <v>54.109589041095887</v>
      </c>
    </row>
    <row r="457" spans="1:9" ht="17.25" customHeight="1" x14ac:dyDescent="0.25">
      <c r="A457" s="46"/>
      <c r="B457" s="168"/>
      <c r="C457" s="39" t="s">
        <v>24</v>
      </c>
      <c r="D457" s="47">
        <v>2</v>
      </c>
      <c r="E457" s="48">
        <v>5.8771929824561404</v>
      </c>
      <c r="F457" s="48">
        <v>45.890410958904113</v>
      </c>
    </row>
    <row r="458" spans="1:9" ht="17.25" customHeight="1" x14ac:dyDescent="0.25">
      <c r="A458" s="46"/>
      <c r="B458" s="168"/>
      <c r="C458" s="39" t="s">
        <v>58</v>
      </c>
      <c r="D458" s="47"/>
      <c r="E458" s="48"/>
      <c r="F458" s="48"/>
      <c r="G458" s="47">
        <v>81</v>
      </c>
      <c r="H458" s="48">
        <v>46.268617021276597</v>
      </c>
      <c r="I458" s="48">
        <v>58.843226788432268</v>
      </c>
    </row>
    <row r="459" spans="1:9" ht="17.25" customHeight="1" x14ac:dyDescent="0.25">
      <c r="A459" s="46"/>
      <c r="B459" s="168"/>
      <c r="C459" s="39" t="s">
        <v>33</v>
      </c>
      <c r="D459" s="47"/>
      <c r="E459" s="48"/>
      <c r="F459" s="48"/>
      <c r="G459" s="47">
        <v>20</v>
      </c>
      <c r="H459" s="48">
        <v>26.538922155688624</v>
      </c>
      <c r="I459" s="48">
        <v>60.712328767123289</v>
      </c>
    </row>
    <row r="460" spans="1:9" s="53" customFormat="1" ht="17.25" customHeight="1" thickBot="1" x14ac:dyDescent="0.3">
      <c r="A460" s="49"/>
      <c r="B460" s="169"/>
      <c r="C460" s="50" t="s">
        <v>25</v>
      </c>
      <c r="D460" s="51">
        <v>63</v>
      </c>
      <c r="E460" s="52">
        <v>6.2182821118991329</v>
      </c>
      <c r="F460" s="52">
        <v>68.632311372037393</v>
      </c>
      <c r="G460" s="51">
        <v>101</v>
      </c>
      <c r="H460" s="52">
        <v>40.200736648250462</v>
      </c>
      <c r="I460" s="52">
        <v>59.213345992133462</v>
      </c>
    </row>
    <row r="461" spans="1:9" ht="17.25" customHeight="1" x14ac:dyDescent="0.25">
      <c r="A461" s="41" t="s">
        <v>108</v>
      </c>
      <c r="B461" s="42"/>
      <c r="C461" s="43"/>
      <c r="D461" s="43"/>
      <c r="E461" s="43"/>
      <c r="F461" s="43"/>
      <c r="G461" s="43"/>
      <c r="H461" s="43"/>
      <c r="I461" s="43"/>
    </row>
    <row r="462" spans="1:9" ht="17.25" customHeight="1" x14ac:dyDescent="0.25">
      <c r="A462" s="46"/>
      <c r="B462" s="168" t="s">
        <v>109</v>
      </c>
      <c r="C462" s="39" t="s">
        <v>9</v>
      </c>
      <c r="D462" s="47">
        <v>66</v>
      </c>
      <c r="E462" s="48">
        <v>8.2155207076799357</v>
      </c>
      <c r="F462" s="48">
        <v>84.815276048152754</v>
      </c>
    </row>
    <row r="463" spans="1:9" ht="17.25" customHeight="1" x14ac:dyDescent="0.25">
      <c r="A463" s="46"/>
      <c r="B463" s="168"/>
      <c r="C463" s="39" t="s">
        <v>36</v>
      </c>
      <c r="D463" s="47">
        <v>11</v>
      </c>
      <c r="E463" s="48">
        <v>9.1560283687943258</v>
      </c>
      <c r="F463" s="48">
        <v>64.308841843088416</v>
      </c>
    </row>
    <row r="464" spans="1:9" ht="17.25" customHeight="1" x14ac:dyDescent="0.25">
      <c r="A464" s="46"/>
      <c r="B464" s="168"/>
      <c r="C464" s="39" t="s">
        <v>13</v>
      </c>
      <c r="D464" s="47">
        <v>12</v>
      </c>
      <c r="E464" s="48">
        <v>6.8022690437601296</v>
      </c>
      <c r="F464" s="48">
        <v>95.821917808219183</v>
      </c>
    </row>
    <row r="465" spans="1:9" ht="17.25" customHeight="1" x14ac:dyDescent="0.25">
      <c r="A465" s="46"/>
      <c r="B465" s="168"/>
      <c r="C465" s="39" t="s">
        <v>14</v>
      </c>
      <c r="D465" s="47">
        <v>25</v>
      </c>
      <c r="E465" s="48">
        <v>10.629148629148629</v>
      </c>
      <c r="F465" s="48">
        <v>80.723287671232882</v>
      </c>
    </row>
    <row r="466" spans="1:9" ht="17.25" customHeight="1" x14ac:dyDescent="0.25">
      <c r="A466" s="46"/>
      <c r="B466" s="168"/>
      <c r="C466" s="39" t="s">
        <v>15</v>
      </c>
      <c r="D466" s="47">
        <v>20</v>
      </c>
      <c r="E466" s="48">
        <v>3.6058631921824102</v>
      </c>
      <c r="F466" s="48">
        <v>75.821917808219183</v>
      </c>
    </row>
    <row r="467" spans="1:9" ht="17.25" customHeight="1" x14ac:dyDescent="0.25">
      <c r="A467" s="46"/>
      <c r="B467" s="168"/>
      <c r="C467" s="39" t="s">
        <v>16</v>
      </c>
      <c r="D467" s="47">
        <v>52</v>
      </c>
      <c r="E467" s="48">
        <v>5.5592105263157894</v>
      </c>
      <c r="F467" s="48">
        <v>57.876712328767127</v>
      </c>
    </row>
    <row r="468" spans="1:9" ht="17.25" customHeight="1" x14ac:dyDescent="0.25">
      <c r="A468" s="46"/>
      <c r="B468" s="168"/>
      <c r="C468" s="39" t="s">
        <v>19</v>
      </c>
      <c r="D468" s="47">
        <v>8</v>
      </c>
      <c r="E468" s="48">
        <v>6.5179487179487179</v>
      </c>
      <c r="F468" s="48">
        <v>43.527397260273972</v>
      </c>
    </row>
    <row r="469" spans="1:9" ht="17.25" customHeight="1" x14ac:dyDescent="0.25">
      <c r="A469" s="46"/>
      <c r="B469" s="168"/>
      <c r="C469" s="39" t="s">
        <v>20</v>
      </c>
      <c r="D469" s="47">
        <v>5</v>
      </c>
      <c r="E469" s="48">
        <v>4.255364806866953</v>
      </c>
      <c r="F469" s="48">
        <v>108.65753424657534</v>
      </c>
    </row>
    <row r="470" spans="1:9" ht="17.25" customHeight="1" x14ac:dyDescent="0.25">
      <c r="A470" s="46"/>
      <c r="B470" s="168"/>
      <c r="C470" s="39" t="s">
        <v>21</v>
      </c>
      <c r="D470" s="47">
        <v>5</v>
      </c>
      <c r="E470" s="48">
        <v>2.0099601593625498</v>
      </c>
      <c r="F470" s="48">
        <v>55.287671232876711</v>
      </c>
    </row>
    <row r="471" spans="1:9" ht="17.25" customHeight="1" x14ac:dyDescent="0.25">
      <c r="A471" s="46"/>
      <c r="B471" s="168"/>
      <c r="C471" s="39" t="s">
        <v>22</v>
      </c>
      <c r="D471" s="47">
        <v>4</v>
      </c>
      <c r="E471" s="48">
        <v>2.8421052631578947</v>
      </c>
      <c r="F471" s="48">
        <v>14.794520547945206</v>
      </c>
    </row>
    <row r="472" spans="1:9" ht="17.25" customHeight="1" x14ac:dyDescent="0.25">
      <c r="A472" s="46"/>
      <c r="B472" s="168"/>
      <c r="C472" s="39" t="s">
        <v>23</v>
      </c>
      <c r="D472" s="47">
        <v>25</v>
      </c>
      <c r="E472" s="48">
        <v>4.1543624161073822</v>
      </c>
      <c r="F472" s="48">
        <v>74.61917808219178</v>
      </c>
    </row>
    <row r="473" spans="1:9" ht="17.25" customHeight="1" x14ac:dyDescent="0.25">
      <c r="A473" s="46"/>
      <c r="B473" s="168"/>
      <c r="C473" s="39" t="s">
        <v>24</v>
      </c>
      <c r="D473" s="47">
        <v>0</v>
      </c>
      <c r="E473" s="48">
        <v>16.037037037037038</v>
      </c>
      <c r="F473" s="48"/>
    </row>
    <row r="474" spans="1:9" s="53" customFormat="1" ht="17.25" customHeight="1" thickBot="1" x14ac:dyDescent="0.3">
      <c r="A474" s="49"/>
      <c r="B474" s="169"/>
      <c r="C474" s="50" t="s">
        <v>25</v>
      </c>
      <c r="D474" s="51">
        <v>233</v>
      </c>
      <c r="E474" s="52">
        <v>6.0878996510421581</v>
      </c>
      <c r="F474" s="52">
        <v>75.900993591627966</v>
      </c>
      <c r="G474" s="51"/>
      <c r="H474" s="52"/>
      <c r="I474" s="52"/>
    </row>
    <row r="475" spans="1:9" ht="17.25" customHeight="1" x14ac:dyDescent="0.25">
      <c r="A475" s="54"/>
      <c r="B475" s="42"/>
      <c r="C475" s="43"/>
      <c r="D475" s="43"/>
      <c r="E475" s="43"/>
      <c r="F475" s="43"/>
      <c r="G475" s="43"/>
      <c r="H475" s="43"/>
      <c r="I475" s="43"/>
    </row>
    <row r="476" spans="1:9" ht="17.25" customHeight="1" x14ac:dyDescent="0.25">
      <c r="A476" s="46"/>
      <c r="B476" s="163" t="s">
        <v>110</v>
      </c>
      <c r="C476" s="39" t="s">
        <v>9</v>
      </c>
      <c r="D476" s="47">
        <v>43</v>
      </c>
      <c r="E476" s="48">
        <v>8.4621342512908786</v>
      </c>
      <c r="F476" s="48">
        <v>62.650525645109902</v>
      </c>
    </row>
    <row r="477" spans="1:9" ht="17.25" customHeight="1" x14ac:dyDescent="0.25">
      <c r="A477" s="46"/>
      <c r="B477" s="163"/>
      <c r="C477" s="39" t="s">
        <v>13</v>
      </c>
      <c r="D477" s="47">
        <v>22</v>
      </c>
      <c r="E477" s="48">
        <v>8.0831353919239906</v>
      </c>
      <c r="F477" s="48">
        <v>42.378580323785805</v>
      </c>
    </row>
    <row r="478" spans="1:9" ht="17.25" customHeight="1" x14ac:dyDescent="0.25">
      <c r="A478" s="46"/>
      <c r="B478" s="163"/>
      <c r="C478" s="39" t="s">
        <v>14</v>
      </c>
      <c r="D478" s="47">
        <v>25</v>
      </c>
      <c r="E478" s="48">
        <v>10.82830626450116</v>
      </c>
      <c r="F478" s="48">
        <v>51.145205479452052</v>
      </c>
    </row>
    <row r="479" spans="1:9" ht="17.25" customHeight="1" x14ac:dyDescent="0.25">
      <c r="A479" s="46"/>
      <c r="B479" s="163"/>
      <c r="C479" s="39" t="s">
        <v>15</v>
      </c>
      <c r="D479" s="47">
        <v>36</v>
      </c>
      <c r="E479" s="48">
        <v>3.5628058727569329</v>
      </c>
      <c r="F479" s="48">
        <v>16.621004566210043</v>
      </c>
    </row>
    <row r="480" spans="1:9" ht="17.25" customHeight="1" x14ac:dyDescent="0.25">
      <c r="A480" s="46"/>
      <c r="B480" s="163"/>
      <c r="C480" s="39" t="s">
        <v>16</v>
      </c>
      <c r="D480" s="47">
        <v>27</v>
      </c>
      <c r="E480" s="48">
        <v>3.6004184100418408</v>
      </c>
      <c r="F480" s="48">
        <v>52.389649923896499</v>
      </c>
    </row>
    <row r="481" spans="1:9" ht="17.25" customHeight="1" x14ac:dyDescent="0.25">
      <c r="A481" s="46"/>
      <c r="B481" s="163"/>
      <c r="C481" s="39" t="s">
        <v>20</v>
      </c>
      <c r="D481" s="47">
        <v>15</v>
      </c>
      <c r="E481" s="48">
        <v>2.5655893536121672</v>
      </c>
      <c r="F481" s="48">
        <v>49.29680365296803</v>
      </c>
    </row>
    <row r="482" spans="1:9" ht="17.25" customHeight="1" x14ac:dyDescent="0.25">
      <c r="A482" s="46"/>
      <c r="B482" s="163"/>
      <c r="C482" s="39" t="s">
        <v>23</v>
      </c>
      <c r="D482" s="47">
        <v>36</v>
      </c>
      <c r="E482" s="48">
        <v>3.1036088474970898</v>
      </c>
      <c r="F482" s="48">
        <v>20.289193302891935</v>
      </c>
    </row>
    <row r="483" spans="1:9" ht="17.25" customHeight="1" x14ac:dyDescent="0.25">
      <c r="A483" s="46"/>
      <c r="B483" s="163"/>
      <c r="C483" s="39" t="s">
        <v>24</v>
      </c>
      <c r="D483" s="47">
        <v>5</v>
      </c>
      <c r="E483" s="48">
        <v>10.315789473684211</v>
      </c>
      <c r="F483" s="48">
        <v>21.479452054794525</v>
      </c>
    </row>
    <row r="484" spans="1:9" s="53" customFormat="1" ht="17.25" customHeight="1" thickBot="1" x14ac:dyDescent="0.3">
      <c r="A484" s="49"/>
      <c r="B484" s="164"/>
      <c r="C484" s="50" t="s">
        <v>25</v>
      </c>
      <c r="D484" s="51">
        <v>209</v>
      </c>
      <c r="E484" s="52">
        <v>5.1592346089850247</v>
      </c>
      <c r="F484" s="52">
        <v>40.646260732778401</v>
      </c>
      <c r="G484" s="51"/>
      <c r="H484" s="39"/>
      <c r="I484" s="48"/>
    </row>
    <row r="485" spans="1:9" ht="17.25" customHeight="1" x14ac:dyDescent="0.25">
      <c r="A485" s="41" t="s">
        <v>111</v>
      </c>
      <c r="B485" s="42"/>
      <c r="C485" s="43"/>
      <c r="D485" s="43"/>
      <c r="E485" s="43"/>
      <c r="F485" s="43"/>
      <c r="G485" s="43"/>
      <c r="H485" s="43"/>
      <c r="I485" s="43"/>
    </row>
    <row r="486" spans="1:9" ht="17.25" customHeight="1" x14ac:dyDescent="0.25">
      <c r="A486" s="46"/>
      <c r="B486" s="170" t="s">
        <v>112</v>
      </c>
      <c r="C486" s="39" t="s">
        <v>9</v>
      </c>
      <c r="D486" s="47">
        <v>323</v>
      </c>
      <c r="E486" s="48">
        <v>7.5059907143926914</v>
      </c>
      <c r="F486" s="48">
        <v>85.020569150515286</v>
      </c>
    </row>
    <row r="487" spans="1:9" ht="17.25" customHeight="1" x14ac:dyDescent="0.25">
      <c r="A487" s="46"/>
      <c r="B487" s="170"/>
      <c r="C487" s="39" t="s">
        <v>36</v>
      </c>
      <c r="D487" s="47">
        <v>42</v>
      </c>
      <c r="E487" s="48">
        <v>7.9898785425101213</v>
      </c>
      <c r="F487" s="48">
        <v>77.240704500978481</v>
      </c>
    </row>
    <row r="488" spans="1:9" ht="17.25" customHeight="1" x14ac:dyDescent="0.25">
      <c r="A488" s="46"/>
      <c r="B488" s="170"/>
      <c r="C488" s="39" t="s">
        <v>10</v>
      </c>
      <c r="D488" s="47">
        <v>42</v>
      </c>
      <c r="E488" s="48">
        <v>3.1300951086956523</v>
      </c>
      <c r="F488" s="48">
        <v>60.110893672537507</v>
      </c>
    </row>
    <row r="489" spans="1:9" ht="17.25" customHeight="1" x14ac:dyDescent="0.25">
      <c r="A489" s="46"/>
      <c r="B489" s="170"/>
      <c r="C489" s="39" t="s">
        <v>11</v>
      </c>
      <c r="D489" s="47">
        <v>11</v>
      </c>
      <c r="E489" s="48">
        <v>10.472972972972974</v>
      </c>
      <c r="F489" s="48">
        <v>57.907845579078455</v>
      </c>
    </row>
    <row r="490" spans="1:9" ht="17.25" customHeight="1" x14ac:dyDescent="0.25">
      <c r="A490" s="46"/>
      <c r="B490" s="170"/>
      <c r="C490" s="39" t="s">
        <v>12</v>
      </c>
      <c r="D490" s="47">
        <v>47</v>
      </c>
      <c r="E490" s="48">
        <v>12.464609800362977</v>
      </c>
      <c r="F490" s="48">
        <v>80.069950451763333</v>
      </c>
    </row>
    <row r="491" spans="1:9" ht="17.25" customHeight="1" x14ac:dyDescent="0.25">
      <c r="A491" s="46"/>
      <c r="B491" s="170"/>
      <c r="C491" s="39" t="s">
        <v>13</v>
      </c>
      <c r="D491" s="47">
        <v>72</v>
      </c>
      <c r="E491" s="48">
        <v>10.262631871182677</v>
      </c>
      <c r="F491" s="48">
        <v>70.331050228310502</v>
      </c>
    </row>
    <row r="492" spans="1:9" ht="17.25" customHeight="1" x14ac:dyDescent="0.25">
      <c r="A492" s="46"/>
      <c r="B492" s="170"/>
      <c r="C492" s="39" t="s">
        <v>14</v>
      </c>
      <c r="D492" s="47">
        <v>90</v>
      </c>
      <c r="E492" s="48">
        <v>17.441950464396285</v>
      </c>
      <c r="F492" s="48">
        <v>68.599695585996955</v>
      </c>
    </row>
    <row r="493" spans="1:9" ht="17.25" customHeight="1" x14ac:dyDescent="0.25">
      <c r="A493" s="46"/>
      <c r="B493" s="170"/>
      <c r="C493" s="39" t="s">
        <v>15</v>
      </c>
      <c r="D493" s="47">
        <v>114</v>
      </c>
      <c r="E493" s="48">
        <v>7.4528436018957347</v>
      </c>
      <c r="F493" s="48">
        <v>75.585195866378285</v>
      </c>
    </row>
    <row r="494" spans="1:9" ht="17.25" customHeight="1" x14ac:dyDescent="0.25">
      <c r="A494" s="46"/>
      <c r="B494" s="170"/>
      <c r="C494" s="39" t="s">
        <v>333</v>
      </c>
      <c r="D494" s="47">
        <v>259</v>
      </c>
      <c r="E494" s="48">
        <v>6.414911781445646</v>
      </c>
      <c r="F494" s="48">
        <v>59.612841804622619</v>
      </c>
    </row>
    <row r="495" spans="1:9" ht="17.25" customHeight="1" x14ac:dyDescent="0.25">
      <c r="A495" s="46"/>
      <c r="B495" s="170"/>
      <c r="C495" s="39" t="s">
        <v>17</v>
      </c>
      <c r="D495" s="47">
        <v>29</v>
      </c>
      <c r="E495" s="48">
        <v>3.1746426351771286</v>
      </c>
      <c r="F495" s="48">
        <v>48.256967406707602</v>
      </c>
    </row>
    <row r="496" spans="1:9" ht="17.25" customHeight="1" x14ac:dyDescent="0.25">
      <c r="A496" s="46"/>
      <c r="B496" s="170"/>
      <c r="C496" s="39" t="s">
        <v>18</v>
      </c>
      <c r="D496" s="47">
        <v>41</v>
      </c>
      <c r="E496" s="48">
        <v>9.1119544592030355</v>
      </c>
      <c r="F496" s="48">
        <v>64.176411627129966</v>
      </c>
    </row>
    <row r="497" spans="1:9" ht="17.25" customHeight="1" x14ac:dyDescent="0.25">
      <c r="A497" s="46"/>
      <c r="B497" s="170"/>
      <c r="C497" s="39" t="s">
        <v>28</v>
      </c>
      <c r="D497" s="47">
        <v>11</v>
      </c>
      <c r="E497" s="48">
        <v>5.8129175946547882</v>
      </c>
      <c r="F497" s="48">
        <v>65.006226650062274</v>
      </c>
    </row>
    <row r="498" spans="1:9" ht="17.25" customHeight="1" x14ac:dyDescent="0.25">
      <c r="A498" s="46"/>
      <c r="B498" s="170"/>
      <c r="C498" s="39" t="s">
        <v>19</v>
      </c>
      <c r="D498" s="47">
        <v>29</v>
      </c>
      <c r="E498" s="48">
        <v>3.5377798507462686</v>
      </c>
      <c r="F498" s="48">
        <v>71.658006613131789</v>
      </c>
    </row>
    <row r="499" spans="1:9" ht="17.25" customHeight="1" x14ac:dyDescent="0.25">
      <c r="A499" s="46"/>
      <c r="B499" s="170"/>
      <c r="C499" s="39" t="s">
        <v>21</v>
      </c>
      <c r="D499" s="47">
        <v>34</v>
      </c>
      <c r="E499" s="48">
        <v>4.5730189914865749</v>
      </c>
      <c r="F499" s="48">
        <v>56.269137792103145</v>
      </c>
    </row>
    <row r="500" spans="1:9" ht="17.25" customHeight="1" x14ac:dyDescent="0.25">
      <c r="A500" s="46"/>
      <c r="B500" s="170"/>
      <c r="C500" s="39" t="s">
        <v>22</v>
      </c>
      <c r="D500" s="47">
        <v>30</v>
      </c>
      <c r="E500" s="48">
        <v>3.9099307159353347</v>
      </c>
      <c r="F500" s="48">
        <v>61.844748858447488</v>
      </c>
    </row>
    <row r="501" spans="1:9" ht="17.25" customHeight="1" x14ac:dyDescent="0.25">
      <c r="A501" s="46"/>
      <c r="B501" s="170"/>
      <c r="C501" s="39" t="s">
        <v>23</v>
      </c>
      <c r="D501" s="47">
        <v>151</v>
      </c>
      <c r="E501" s="48">
        <v>4.3400760879651106</v>
      </c>
      <c r="F501" s="48">
        <v>84.864374489703351</v>
      </c>
    </row>
    <row r="502" spans="1:9" ht="17.25" customHeight="1" x14ac:dyDescent="0.25">
      <c r="A502" s="46"/>
      <c r="B502" s="170"/>
      <c r="C502" s="39" t="s">
        <v>24</v>
      </c>
      <c r="D502" s="47">
        <v>23</v>
      </c>
      <c r="E502" s="48">
        <v>17.584</v>
      </c>
      <c r="F502" s="48">
        <v>26.182251340083383</v>
      </c>
    </row>
    <row r="503" spans="1:9" s="53" customFormat="1" ht="17.25" customHeight="1" thickBot="1" x14ac:dyDescent="0.3">
      <c r="A503" s="49"/>
      <c r="B503" s="171"/>
      <c r="C503" s="50" t="s">
        <v>25</v>
      </c>
      <c r="D503" s="51">
        <v>1348</v>
      </c>
      <c r="E503" s="52">
        <v>6.477764148007104</v>
      </c>
      <c r="F503" s="52">
        <v>71.909475224584369</v>
      </c>
      <c r="G503" s="51"/>
      <c r="H503" s="52"/>
      <c r="I503" s="52"/>
    </row>
    <row r="504" spans="1:9" ht="17.25" customHeight="1" x14ac:dyDescent="0.25">
      <c r="A504" s="54"/>
      <c r="B504" s="42"/>
      <c r="C504" s="43"/>
      <c r="D504" s="43"/>
      <c r="E504" s="43"/>
      <c r="F504" s="43"/>
      <c r="G504" s="43"/>
      <c r="H504" s="43"/>
      <c r="I504" s="43"/>
    </row>
    <row r="505" spans="1:9" ht="51" customHeight="1" x14ac:dyDescent="0.25">
      <c r="A505" s="46"/>
      <c r="B505" s="168" t="s">
        <v>113</v>
      </c>
      <c r="C505" s="61" t="s">
        <v>49</v>
      </c>
      <c r="D505" s="47"/>
      <c r="E505" s="48"/>
      <c r="F505" s="48"/>
      <c r="G505" s="47">
        <v>465</v>
      </c>
      <c r="H505" s="48">
        <v>18.007317073170732</v>
      </c>
      <c r="I505" s="48">
        <v>26.099867432611575</v>
      </c>
    </row>
    <row r="506" spans="1:9" s="53" customFormat="1" ht="17.25" customHeight="1" thickBot="1" x14ac:dyDescent="0.3">
      <c r="A506" s="49"/>
      <c r="B506" s="169"/>
      <c r="C506" s="50" t="s">
        <v>25</v>
      </c>
      <c r="D506" s="51"/>
      <c r="E506" s="52"/>
      <c r="F506" s="52"/>
      <c r="G506" s="51">
        <v>465</v>
      </c>
      <c r="H506" s="52">
        <v>18.007317073170732</v>
      </c>
      <c r="I506" s="52">
        <v>26.099867432611575</v>
      </c>
    </row>
    <row r="507" spans="1:9" ht="17.25" customHeight="1" x14ac:dyDescent="0.25">
      <c r="A507" s="54"/>
      <c r="B507" s="42"/>
      <c r="C507" s="43"/>
      <c r="D507" s="43"/>
      <c r="E507" s="43"/>
      <c r="F507" s="43"/>
      <c r="G507" s="43"/>
      <c r="H507" s="43"/>
      <c r="I507" s="43"/>
    </row>
    <row r="508" spans="1:9" ht="17.25" customHeight="1" x14ac:dyDescent="0.25">
      <c r="A508" s="46"/>
      <c r="B508" s="163" t="s">
        <v>114</v>
      </c>
      <c r="C508" s="39" t="s">
        <v>83</v>
      </c>
      <c r="D508" s="47">
        <v>15</v>
      </c>
      <c r="E508" s="48">
        <v>19.186666666666667</v>
      </c>
      <c r="F508" s="48">
        <v>26.283105022831052</v>
      </c>
    </row>
    <row r="509" spans="1:9" ht="29.25" customHeight="1" x14ac:dyDescent="0.25">
      <c r="A509" s="46"/>
      <c r="B509" s="163"/>
      <c r="C509" s="61" t="s">
        <v>116</v>
      </c>
      <c r="D509" s="47"/>
      <c r="E509" s="48"/>
      <c r="F509" s="48"/>
      <c r="G509" s="47">
        <v>45</v>
      </c>
      <c r="H509" s="48">
        <v>19.077064220183487</v>
      </c>
      <c r="I509" s="48">
        <v>63.299847792998477</v>
      </c>
    </row>
    <row r="510" spans="1:9" s="53" customFormat="1" ht="17.25" customHeight="1" thickBot="1" x14ac:dyDescent="0.3">
      <c r="A510" s="49"/>
      <c r="B510" s="164"/>
      <c r="C510" s="50" t="s">
        <v>25</v>
      </c>
      <c r="D510" s="51">
        <v>15</v>
      </c>
      <c r="E510" s="52">
        <v>19.186666666666667</v>
      </c>
      <c r="F510" s="52">
        <v>26.283105022831052</v>
      </c>
      <c r="G510" s="51">
        <v>45</v>
      </c>
      <c r="H510" s="52">
        <v>19.077064220183487</v>
      </c>
      <c r="I510" s="52">
        <v>63.299847792998477</v>
      </c>
    </row>
    <row r="511" spans="1:9" ht="17.25" customHeight="1" x14ac:dyDescent="0.25">
      <c r="A511" s="41" t="s">
        <v>117</v>
      </c>
      <c r="B511" s="42"/>
      <c r="C511" s="43"/>
      <c r="D511" s="43"/>
      <c r="E511" s="43"/>
      <c r="F511" s="43"/>
      <c r="G511" s="43"/>
      <c r="H511" s="43"/>
      <c r="I511" s="43"/>
    </row>
    <row r="512" spans="1:9" ht="17.25" customHeight="1" x14ac:dyDescent="0.25">
      <c r="A512" s="46"/>
      <c r="B512" s="168" t="s">
        <v>118</v>
      </c>
      <c r="C512" s="39" t="s">
        <v>9</v>
      </c>
      <c r="D512" s="47">
        <v>122</v>
      </c>
      <c r="E512" s="48">
        <v>9.061258741258742</v>
      </c>
      <c r="F512" s="48">
        <v>72.746463058612164</v>
      </c>
    </row>
    <row r="513" spans="1:9" ht="17.25" customHeight="1" x14ac:dyDescent="0.25">
      <c r="A513" s="46"/>
      <c r="B513" s="168"/>
      <c r="C513" s="39" t="s">
        <v>36</v>
      </c>
      <c r="D513" s="47">
        <v>14</v>
      </c>
      <c r="E513" s="48">
        <v>6.701986754966887</v>
      </c>
      <c r="F513" s="48">
        <v>59.412915851272018</v>
      </c>
    </row>
    <row r="514" spans="1:9" ht="17.25" customHeight="1" x14ac:dyDescent="0.25">
      <c r="A514" s="46"/>
      <c r="B514" s="168"/>
      <c r="C514" s="39" t="s">
        <v>13</v>
      </c>
      <c r="D514" s="47">
        <v>29</v>
      </c>
      <c r="E514" s="48">
        <v>8.4050046339202957</v>
      </c>
      <c r="F514" s="48">
        <v>85.677846008502598</v>
      </c>
    </row>
    <row r="515" spans="1:9" ht="17.25" customHeight="1" x14ac:dyDescent="0.25">
      <c r="A515" s="46"/>
      <c r="B515" s="168"/>
      <c r="C515" s="39" t="s">
        <v>14</v>
      </c>
      <c r="D515" s="47">
        <v>26</v>
      </c>
      <c r="E515" s="48">
        <v>8.5548172757475083</v>
      </c>
      <c r="F515" s="48">
        <v>81.401475237091688</v>
      </c>
    </row>
    <row r="516" spans="1:9" ht="17.25" customHeight="1" x14ac:dyDescent="0.25">
      <c r="A516" s="46"/>
      <c r="B516" s="168"/>
      <c r="C516" s="39" t="s">
        <v>15</v>
      </c>
      <c r="D516" s="47">
        <v>28</v>
      </c>
      <c r="E516" s="48">
        <v>2.967741935483871</v>
      </c>
      <c r="F516" s="48">
        <v>62.113502935420748</v>
      </c>
    </row>
    <row r="517" spans="1:9" ht="17.25" customHeight="1" x14ac:dyDescent="0.25">
      <c r="A517" s="46"/>
      <c r="B517" s="168"/>
      <c r="C517" s="56" t="s">
        <v>16</v>
      </c>
      <c r="D517" s="68">
        <v>113</v>
      </c>
      <c r="E517" s="70">
        <v>5.6922627737226277</v>
      </c>
      <c r="F517" s="70">
        <v>47.268759849678752</v>
      </c>
      <c r="G517" s="69"/>
    </row>
    <row r="518" spans="1:9" ht="17.25" customHeight="1" x14ac:dyDescent="0.25">
      <c r="A518" s="46"/>
      <c r="B518" s="168"/>
      <c r="C518" s="56" t="s">
        <v>19</v>
      </c>
      <c r="D518" s="68">
        <v>0</v>
      </c>
      <c r="E518" s="70">
        <v>4.6789838337182452</v>
      </c>
      <c r="F518" s="70"/>
      <c r="G518" s="71"/>
    </row>
    <row r="519" spans="1:9" ht="17.25" customHeight="1" x14ac:dyDescent="0.25">
      <c r="A519" s="46"/>
      <c r="B519" s="168"/>
      <c r="C519" s="56" t="s">
        <v>20</v>
      </c>
      <c r="D519" s="68">
        <v>0</v>
      </c>
      <c r="E519" s="70">
        <v>5.6948853615520285</v>
      </c>
      <c r="F519" s="70"/>
      <c r="G519" s="71"/>
    </row>
    <row r="520" spans="1:9" ht="17.25" customHeight="1" x14ac:dyDescent="0.25">
      <c r="A520" s="46"/>
      <c r="B520" s="168"/>
      <c r="C520" s="39" t="s">
        <v>21</v>
      </c>
      <c r="D520" s="47">
        <v>19</v>
      </c>
      <c r="E520" s="48">
        <v>2.3489065606361827</v>
      </c>
      <c r="F520" s="48">
        <v>34.073540014419613</v>
      </c>
    </row>
    <row r="521" spans="1:9" ht="17.25" customHeight="1" x14ac:dyDescent="0.25">
      <c r="A521" s="46"/>
      <c r="B521" s="168"/>
      <c r="C521" s="39" t="s">
        <v>22</v>
      </c>
      <c r="D521" s="47">
        <v>11</v>
      </c>
      <c r="E521" s="48">
        <v>4.1834862385321099</v>
      </c>
      <c r="F521" s="48">
        <v>11.357409713574096</v>
      </c>
    </row>
    <row r="522" spans="1:9" ht="17.25" customHeight="1" x14ac:dyDescent="0.25">
      <c r="A522" s="46"/>
      <c r="B522" s="168"/>
      <c r="C522" s="39" t="s">
        <v>23</v>
      </c>
      <c r="D522" s="47">
        <v>65</v>
      </c>
      <c r="E522" s="48">
        <v>2.654826065654091</v>
      </c>
      <c r="F522" s="48">
        <v>45.677555321390933</v>
      </c>
    </row>
    <row r="523" spans="1:9" ht="17.25" customHeight="1" x14ac:dyDescent="0.25">
      <c r="A523" s="46"/>
      <c r="B523" s="168"/>
      <c r="C523" s="39" t="s">
        <v>33</v>
      </c>
      <c r="D523" s="47"/>
      <c r="E523" s="48"/>
      <c r="F523" s="48"/>
      <c r="G523" s="47">
        <v>5</v>
      </c>
      <c r="H523" s="48">
        <v>53.833333333333336</v>
      </c>
      <c r="I523" s="48">
        <v>17.698630136986299</v>
      </c>
    </row>
    <row r="524" spans="1:9" s="53" customFormat="1" ht="17.25" customHeight="1" thickBot="1" x14ac:dyDescent="0.3">
      <c r="A524" s="49"/>
      <c r="B524" s="169"/>
      <c r="C524" s="50" t="s">
        <v>25</v>
      </c>
      <c r="D524" s="51">
        <v>427</v>
      </c>
      <c r="E524" s="52">
        <v>5.4644999454684262</v>
      </c>
      <c r="F524" s="52">
        <v>64.295659427031538</v>
      </c>
      <c r="G524" s="51">
        <v>5</v>
      </c>
      <c r="H524" s="52">
        <v>53.833333333333336</v>
      </c>
      <c r="I524" s="52">
        <v>17.698630136986299</v>
      </c>
    </row>
    <row r="525" spans="1:9" ht="17.25" customHeight="1" x14ac:dyDescent="0.25">
      <c r="A525" s="54"/>
      <c r="B525" s="42"/>
      <c r="C525" s="43"/>
      <c r="D525" s="43"/>
      <c r="E525" s="43"/>
      <c r="F525" s="43"/>
      <c r="G525" s="43"/>
      <c r="H525" s="43"/>
      <c r="I525" s="43"/>
    </row>
    <row r="526" spans="1:9" ht="50.25" customHeight="1" x14ac:dyDescent="0.25">
      <c r="A526" s="46"/>
      <c r="B526" s="168" t="s">
        <v>119</v>
      </c>
      <c r="C526" s="61" t="s">
        <v>49</v>
      </c>
      <c r="D526" s="47"/>
      <c r="E526" s="48"/>
      <c r="F526" s="48"/>
      <c r="G526" s="47">
        <v>200</v>
      </c>
      <c r="H526" s="48">
        <v>18.507042253521128</v>
      </c>
      <c r="I526" s="48">
        <v>59.4</v>
      </c>
    </row>
    <row r="527" spans="1:9" s="53" customFormat="1" ht="17.25" customHeight="1" thickBot="1" x14ac:dyDescent="0.3">
      <c r="A527" s="49"/>
      <c r="B527" s="169"/>
      <c r="C527" s="50" t="s">
        <v>25</v>
      </c>
      <c r="D527" s="51"/>
      <c r="E527" s="52"/>
      <c r="F527" s="52"/>
      <c r="G527" s="51">
        <v>200</v>
      </c>
      <c r="H527" s="52">
        <v>18.507042253521128</v>
      </c>
      <c r="I527" s="52">
        <v>59.4</v>
      </c>
    </row>
    <row r="528" spans="1:9" ht="17.25" customHeight="1" x14ac:dyDescent="0.25">
      <c r="A528" s="54"/>
      <c r="B528" s="42"/>
      <c r="C528" s="43"/>
      <c r="D528" s="43"/>
      <c r="E528" s="43"/>
      <c r="F528" s="43"/>
      <c r="G528" s="43"/>
      <c r="H528" s="43"/>
      <c r="I528" s="43"/>
    </row>
    <row r="529" spans="1:9" ht="17.25" customHeight="1" x14ac:dyDescent="0.25">
      <c r="A529" s="46"/>
      <c r="B529" s="168" t="s">
        <v>120</v>
      </c>
      <c r="C529" s="39" t="s">
        <v>83</v>
      </c>
      <c r="D529" s="47">
        <v>56</v>
      </c>
      <c r="E529" s="48">
        <v>16.245387453874539</v>
      </c>
      <c r="F529" s="48">
        <v>43.077299412915856</v>
      </c>
    </row>
    <row r="530" spans="1:9" ht="39" customHeight="1" x14ac:dyDescent="0.25">
      <c r="A530" s="46"/>
      <c r="B530" s="168"/>
      <c r="C530" s="61" t="s">
        <v>116</v>
      </c>
      <c r="D530" s="47"/>
      <c r="E530" s="48"/>
      <c r="F530" s="48"/>
      <c r="G530" s="47">
        <v>23</v>
      </c>
      <c r="H530" s="48">
        <v>15.386996904024768</v>
      </c>
      <c r="I530" s="48">
        <v>59.201905896366881</v>
      </c>
    </row>
    <row r="531" spans="1:9" s="53" customFormat="1" ht="17.25" customHeight="1" thickBot="1" x14ac:dyDescent="0.3">
      <c r="A531" s="49"/>
      <c r="B531" s="169"/>
      <c r="C531" s="50" t="s">
        <v>25</v>
      </c>
      <c r="D531" s="51">
        <v>56</v>
      </c>
      <c r="E531" s="52">
        <v>16.245387453874539</v>
      </c>
      <c r="F531" s="52">
        <v>43.077299412915856</v>
      </c>
      <c r="G531" s="51">
        <v>23</v>
      </c>
      <c r="H531" s="52">
        <v>15.386996904024768</v>
      </c>
      <c r="I531" s="52">
        <v>59.201905896366881</v>
      </c>
    </row>
    <row r="532" spans="1:9" ht="17.25" customHeight="1" x14ac:dyDescent="0.25">
      <c r="A532" s="41" t="s">
        <v>121</v>
      </c>
      <c r="B532" s="42"/>
      <c r="C532" s="43"/>
      <c r="D532" s="43"/>
      <c r="E532" s="43"/>
      <c r="F532" s="43"/>
      <c r="G532" s="43"/>
      <c r="H532" s="43"/>
      <c r="I532" s="43"/>
    </row>
    <row r="533" spans="1:9" ht="17.25" customHeight="1" x14ac:dyDescent="0.25">
      <c r="A533" s="46"/>
      <c r="B533" s="168" t="s">
        <v>122</v>
      </c>
      <c r="C533" s="39" t="s">
        <v>9</v>
      </c>
      <c r="D533" s="47">
        <v>78</v>
      </c>
      <c r="E533" s="48">
        <v>6.2307692307692308</v>
      </c>
      <c r="F533" s="48">
        <v>62.023182297154904</v>
      </c>
    </row>
    <row r="534" spans="1:9" ht="17.25" customHeight="1" x14ac:dyDescent="0.25">
      <c r="A534" s="46"/>
      <c r="B534" s="168"/>
      <c r="C534" s="39" t="s">
        <v>36</v>
      </c>
      <c r="D534" s="47">
        <v>10</v>
      </c>
      <c r="E534" s="48">
        <v>9.0738255033557049</v>
      </c>
      <c r="F534" s="48">
        <v>74.082191780821901</v>
      </c>
    </row>
    <row r="535" spans="1:9" ht="17.25" customHeight="1" x14ac:dyDescent="0.25">
      <c r="A535" s="46"/>
      <c r="B535" s="168"/>
      <c r="C535" s="39" t="s">
        <v>13</v>
      </c>
      <c r="D535" s="47">
        <v>18</v>
      </c>
      <c r="E535" s="48">
        <v>9.5913757700205338</v>
      </c>
      <c r="F535" s="48">
        <v>71.095890410958901</v>
      </c>
    </row>
    <row r="536" spans="1:9" ht="17.25" customHeight="1" x14ac:dyDescent="0.25">
      <c r="A536" s="46"/>
      <c r="B536" s="168"/>
      <c r="C536" s="39" t="s">
        <v>14</v>
      </c>
      <c r="D536" s="47">
        <v>21</v>
      </c>
      <c r="E536" s="48">
        <v>10.36923076923077</v>
      </c>
      <c r="F536" s="48">
        <v>79.138943248532286</v>
      </c>
    </row>
    <row r="537" spans="1:9" ht="17.25" customHeight="1" x14ac:dyDescent="0.25">
      <c r="A537" s="46"/>
      <c r="B537" s="168"/>
      <c r="C537" s="39" t="s">
        <v>15</v>
      </c>
      <c r="D537" s="47">
        <v>21</v>
      </c>
      <c r="E537" s="48">
        <v>4.5946666666666669</v>
      </c>
      <c r="F537" s="48">
        <v>89.915198956294844</v>
      </c>
    </row>
    <row r="538" spans="1:9" ht="17.25" customHeight="1" x14ac:dyDescent="0.25">
      <c r="A538" s="46"/>
      <c r="B538" s="168"/>
      <c r="C538" s="39" t="s">
        <v>16</v>
      </c>
      <c r="D538" s="47">
        <v>42</v>
      </c>
      <c r="E538" s="48">
        <v>5.0328343795267987</v>
      </c>
      <c r="F538" s="48">
        <v>67.990867579908667</v>
      </c>
    </row>
    <row r="539" spans="1:9" ht="17.25" customHeight="1" x14ac:dyDescent="0.25">
      <c r="A539" s="46"/>
      <c r="B539" s="168"/>
      <c r="C539" s="39" t="s">
        <v>19</v>
      </c>
      <c r="D539" s="47">
        <v>8</v>
      </c>
      <c r="E539" s="48">
        <v>4.8985507246376816</v>
      </c>
      <c r="F539" s="48">
        <v>46.301369863013697</v>
      </c>
    </row>
    <row r="540" spans="1:9" ht="17.25" customHeight="1" x14ac:dyDescent="0.25">
      <c r="A540" s="46"/>
      <c r="B540" s="168"/>
      <c r="C540" s="39" t="s">
        <v>20</v>
      </c>
      <c r="D540" s="47">
        <v>22</v>
      </c>
      <c r="E540" s="48">
        <v>4.4814814814814818</v>
      </c>
      <c r="F540" s="48">
        <v>15.068493150684931</v>
      </c>
    </row>
    <row r="541" spans="1:9" ht="17.25" customHeight="1" x14ac:dyDescent="0.25">
      <c r="A541" s="46"/>
      <c r="B541" s="168"/>
      <c r="C541" s="39" t="s">
        <v>21</v>
      </c>
      <c r="D541" s="47">
        <v>11</v>
      </c>
      <c r="E541" s="48">
        <v>3.9390962671905698</v>
      </c>
      <c r="F541" s="48">
        <v>49.937733499377337</v>
      </c>
    </row>
    <row r="542" spans="1:9" ht="17.25" customHeight="1" x14ac:dyDescent="0.25">
      <c r="A542" s="46"/>
      <c r="B542" s="168"/>
      <c r="C542" s="39" t="s">
        <v>22</v>
      </c>
      <c r="D542" s="47">
        <v>5</v>
      </c>
      <c r="E542" s="48">
        <v>2.6549295774647885</v>
      </c>
      <c r="F542" s="48">
        <v>20.657534246575345</v>
      </c>
    </row>
    <row r="543" spans="1:9" ht="17.25" customHeight="1" x14ac:dyDescent="0.25">
      <c r="A543" s="46"/>
      <c r="B543" s="168"/>
      <c r="C543" s="39" t="s">
        <v>23</v>
      </c>
      <c r="D543" s="47">
        <v>35</v>
      </c>
      <c r="E543" s="48">
        <v>4.4824840764331206</v>
      </c>
      <c r="F543" s="48">
        <v>66.105675146771034</v>
      </c>
    </row>
    <row r="544" spans="1:9" ht="17.25" customHeight="1" x14ac:dyDescent="0.25">
      <c r="A544" s="46"/>
      <c r="B544" s="168"/>
      <c r="C544" s="39" t="s">
        <v>24</v>
      </c>
      <c r="D544" s="47">
        <v>10</v>
      </c>
      <c r="E544" s="48">
        <v>12.451612903225806</v>
      </c>
      <c r="F544" s="48">
        <v>21.150684931506849</v>
      </c>
    </row>
    <row r="545" spans="1:9" ht="17.25" customHeight="1" x14ac:dyDescent="0.25">
      <c r="A545" s="46"/>
      <c r="B545" s="168"/>
      <c r="C545" s="39" t="s">
        <v>33</v>
      </c>
      <c r="D545" s="47"/>
      <c r="E545" s="48"/>
      <c r="F545" s="48"/>
      <c r="G545" s="47">
        <v>28</v>
      </c>
      <c r="H545" s="48">
        <v>12.104166666666666</v>
      </c>
      <c r="I545" s="48">
        <v>22.739726027397261</v>
      </c>
    </row>
    <row r="546" spans="1:9" s="53" customFormat="1" ht="17.25" customHeight="1" thickBot="1" x14ac:dyDescent="0.3">
      <c r="A546" s="49"/>
      <c r="B546" s="169"/>
      <c r="C546" s="50" t="s">
        <v>25</v>
      </c>
      <c r="D546" s="51">
        <v>281</v>
      </c>
      <c r="E546" s="52">
        <v>5.7313610551383034</v>
      </c>
      <c r="F546" s="52">
        <v>61.010091161702341</v>
      </c>
      <c r="G546" s="51">
        <v>28</v>
      </c>
      <c r="H546" s="52">
        <v>12.104166666666666</v>
      </c>
      <c r="I546" s="52">
        <v>22.739726027397261</v>
      </c>
    </row>
    <row r="547" spans="1:9" ht="17.25" customHeight="1" x14ac:dyDescent="0.25">
      <c r="A547" s="54"/>
      <c r="B547" s="42"/>
      <c r="C547" s="43"/>
      <c r="D547" s="43"/>
      <c r="E547" s="43"/>
      <c r="F547" s="43"/>
      <c r="G547" s="43"/>
      <c r="H547" s="43"/>
      <c r="I547" s="43"/>
    </row>
    <row r="548" spans="1:9" ht="51" customHeight="1" x14ac:dyDescent="0.25">
      <c r="A548" s="62"/>
      <c r="B548" s="170" t="s">
        <v>123</v>
      </c>
      <c r="C548" s="61" t="s">
        <v>346</v>
      </c>
      <c r="D548" s="47"/>
      <c r="E548" s="53"/>
      <c r="F548" s="53"/>
      <c r="G548" s="47">
        <v>250</v>
      </c>
      <c r="H548" s="48">
        <v>18.601345668629101</v>
      </c>
      <c r="I548" s="48">
        <v>48.47561643835617</v>
      </c>
    </row>
    <row r="549" spans="1:9" s="53" customFormat="1" ht="17.25" customHeight="1" thickBot="1" x14ac:dyDescent="0.3">
      <c r="A549" s="49"/>
      <c r="B549" s="171"/>
      <c r="C549" s="50" t="s">
        <v>25</v>
      </c>
      <c r="D549" s="51"/>
      <c r="E549" s="64"/>
      <c r="G549" s="51">
        <v>250</v>
      </c>
      <c r="H549" s="52">
        <v>18.601345668629101</v>
      </c>
      <c r="I549" s="52">
        <v>48.47561643835617</v>
      </c>
    </row>
    <row r="550" spans="1:9" ht="17.25" customHeight="1" x14ac:dyDescent="0.25">
      <c r="A550" s="54"/>
      <c r="B550" s="42"/>
      <c r="C550" s="43"/>
      <c r="D550" s="43"/>
      <c r="E550" s="43"/>
      <c r="F550" s="43"/>
      <c r="G550" s="43"/>
      <c r="H550" s="43"/>
      <c r="I550" s="43"/>
    </row>
    <row r="551" spans="1:9" ht="17.25" customHeight="1" x14ac:dyDescent="0.25">
      <c r="A551" s="46"/>
      <c r="B551" s="168" t="s">
        <v>124</v>
      </c>
      <c r="C551" s="39" t="s">
        <v>115</v>
      </c>
      <c r="D551" s="39">
        <v>14</v>
      </c>
      <c r="E551" s="48">
        <v>3.0714285714285716</v>
      </c>
      <c r="F551" s="48">
        <v>7.5733855185909977</v>
      </c>
    </row>
    <row r="552" spans="1:9" s="53" customFormat="1" ht="17.25" customHeight="1" thickBot="1" x14ac:dyDescent="0.3">
      <c r="A552" s="49"/>
      <c r="B552" s="169"/>
      <c r="C552" s="50" t="s">
        <v>25</v>
      </c>
      <c r="D552" s="72">
        <v>14</v>
      </c>
      <c r="E552" s="52">
        <v>3.0714285714285716</v>
      </c>
      <c r="F552" s="52">
        <v>7.5733855185909977</v>
      </c>
      <c r="G552" s="51"/>
      <c r="H552" s="52"/>
      <c r="I552" s="52"/>
    </row>
    <row r="553" spans="1:9" ht="17.25" customHeight="1" x14ac:dyDescent="0.25">
      <c r="A553" s="41" t="s">
        <v>125</v>
      </c>
      <c r="B553" s="42"/>
      <c r="C553" s="43"/>
      <c r="D553" s="43"/>
      <c r="E553" s="43"/>
      <c r="F553" s="43"/>
      <c r="G553" s="43"/>
      <c r="H553" s="43"/>
      <c r="I553" s="43"/>
    </row>
    <row r="554" spans="1:9" ht="17.25" customHeight="1" x14ac:dyDescent="0.25">
      <c r="A554" s="46"/>
      <c r="B554" s="168" t="s">
        <v>126</v>
      </c>
      <c r="C554" s="39" t="s">
        <v>9</v>
      </c>
      <c r="D554" s="47">
        <v>87</v>
      </c>
      <c r="E554" s="48">
        <v>7.9044873401855105</v>
      </c>
      <c r="F554" s="48">
        <v>99.294599275704613</v>
      </c>
    </row>
    <row r="555" spans="1:9" ht="17.25" customHeight="1" x14ac:dyDescent="0.25">
      <c r="A555" s="46"/>
      <c r="B555" s="168"/>
      <c r="C555" s="39" t="s">
        <v>36</v>
      </c>
      <c r="D555" s="47">
        <v>8</v>
      </c>
      <c r="E555" s="48">
        <v>6.6486486486486482</v>
      </c>
      <c r="F555" s="48">
        <v>117.94520547945206</v>
      </c>
    </row>
    <row r="556" spans="1:9" ht="17.25" customHeight="1" x14ac:dyDescent="0.25">
      <c r="A556" s="46"/>
      <c r="B556" s="168"/>
      <c r="C556" s="39" t="s">
        <v>13</v>
      </c>
      <c r="D556" s="47">
        <v>17</v>
      </c>
      <c r="E556" s="48">
        <v>8.6142322097378283</v>
      </c>
      <c r="F556" s="48">
        <v>74.133763094278805</v>
      </c>
    </row>
    <row r="557" spans="1:9" ht="17.25" customHeight="1" x14ac:dyDescent="0.25">
      <c r="A557" s="46"/>
      <c r="B557" s="168"/>
      <c r="C557" s="39" t="s">
        <v>14</v>
      </c>
      <c r="D557" s="47">
        <v>21</v>
      </c>
      <c r="E557" s="48">
        <v>8.4927884615384617</v>
      </c>
      <c r="F557" s="48">
        <v>92.18525766470971</v>
      </c>
    </row>
    <row r="558" spans="1:9" ht="17.25" customHeight="1" x14ac:dyDescent="0.25">
      <c r="A558" s="46"/>
      <c r="B558" s="168"/>
      <c r="C558" s="39" t="s">
        <v>15</v>
      </c>
      <c r="D558" s="47">
        <v>28</v>
      </c>
      <c r="E558" s="48">
        <v>4.1253223310985048</v>
      </c>
      <c r="F558" s="48">
        <v>78.268101761252453</v>
      </c>
    </row>
    <row r="559" spans="1:9" ht="17.25" customHeight="1" x14ac:dyDescent="0.25">
      <c r="A559" s="46"/>
      <c r="B559" s="168"/>
      <c r="C559" s="39" t="s">
        <v>16</v>
      </c>
      <c r="D559" s="47">
        <v>50</v>
      </c>
      <c r="E559" s="48">
        <v>5.5227272727272725</v>
      </c>
      <c r="F559" s="48">
        <v>71.901369863013699</v>
      </c>
    </row>
    <row r="560" spans="1:9" ht="17.25" customHeight="1" x14ac:dyDescent="0.25">
      <c r="A560" s="46"/>
      <c r="B560" s="168"/>
      <c r="C560" s="39" t="s">
        <v>19</v>
      </c>
      <c r="D560" s="47">
        <v>6</v>
      </c>
      <c r="E560" s="48">
        <v>5.3945783132530121</v>
      </c>
      <c r="F560" s="48">
        <v>81.780821917808225</v>
      </c>
    </row>
    <row r="561" spans="1:9" ht="17.25" customHeight="1" x14ac:dyDescent="0.25">
      <c r="A561" s="46"/>
      <c r="B561" s="168"/>
      <c r="C561" s="39" t="s">
        <v>20</v>
      </c>
      <c r="D561" s="47">
        <v>13</v>
      </c>
      <c r="E561" s="48">
        <v>4.4386740331491712</v>
      </c>
      <c r="F561" s="48">
        <v>84.657534246575338</v>
      </c>
    </row>
    <row r="562" spans="1:9" ht="17.25" customHeight="1" x14ac:dyDescent="0.25">
      <c r="A562" s="46"/>
      <c r="B562" s="168"/>
      <c r="C562" s="39" t="s">
        <v>21</v>
      </c>
      <c r="D562" s="47">
        <v>9</v>
      </c>
      <c r="E562" s="48">
        <v>3.1131782945736433</v>
      </c>
      <c r="F562" s="48">
        <v>61.126331811263327</v>
      </c>
    </row>
    <row r="563" spans="1:9" ht="17.25" customHeight="1" x14ac:dyDescent="0.25">
      <c r="A563" s="46"/>
      <c r="B563" s="168"/>
      <c r="C563" s="39" t="s">
        <v>22</v>
      </c>
      <c r="D563" s="47">
        <v>4</v>
      </c>
      <c r="E563" s="48">
        <v>1.5830388692579505</v>
      </c>
      <c r="F563" s="48">
        <v>92.054794520547944</v>
      </c>
    </row>
    <row r="564" spans="1:9" ht="17.25" customHeight="1" x14ac:dyDescent="0.25">
      <c r="A564" s="46"/>
      <c r="B564" s="168"/>
      <c r="C564" s="39" t="s">
        <v>23</v>
      </c>
      <c r="D564" s="47">
        <v>30</v>
      </c>
      <c r="E564" s="48">
        <v>4.105449712007089</v>
      </c>
      <c r="F564" s="48">
        <v>84.621004566210047</v>
      </c>
    </row>
    <row r="565" spans="1:9" ht="17.25" customHeight="1" x14ac:dyDescent="0.25">
      <c r="A565" s="46"/>
      <c r="B565" s="168"/>
      <c r="C565" s="39" t="s">
        <v>24</v>
      </c>
      <c r="D565" s="47">
        <v>7</v>
      </c>
      <c r="E565" s="48">
        <v>7.1833333333333336</v>
      </c>
      <c r="F565" s="48">
        <v>16.868884540117417</v>
      </c>
    </row>
    <row r="566" spans="1:9" ht="17.25" customHeight="1" x14ac:dyDescent="0.25">
      <c r="A566" s="46"/>
      <c r="B566" s="168"/>
      <c r="C566" s="39" t="s">
        <v>33</v>
      </c>
      <c r="D566" s="47"/>
      <c r="E566" s="48"/>
      <c r="F566" s="48"/>
      <c r="G566" s="47">
        <v>25</v>
      </c>
      <c r="H566" s="48">
        <v>16.578947368421051</v>
      </c>
      <c r="I566" s="48">
        <v>20.712328767123285</v>
      </c>
    </row>
    <row r="567" spans="1:9" s="53" customFormat="1" ht="17.25" customHeight="1" thickBot="1" x14ac:dyDescent="0.3">
      <c r="A567" s="49"/>
      <c r="B567" s="169"/>
      <c r="C567" s="50" t="s">
        <v>25</v>
      </c>
      <c r="D567" s="51">
        <v>280</v>
      </c>
      <c r="E567" s="52">
        <v>5.6851535836177476</v>
      </c>
      <c r="F567" s="52">
        <v>84.754403131115467</v>
      </c>
      <c r="G567" s="51">
        <v>25</v>
      </c>
      <c r="H567" s="52">
        <v>16.578947368421051</v>
      </c>
      <c r="I567" s="52">
        <v>20.712328767123285</v>
      </c>
    </row>
    <row r="568" spans="1:9" x14ac:dyDescent="0.25">
      <c r="D568" s="47"/>
      <c r="E568" s="47"/>
      <c r="F568" s="47"/>
    </row>
    <row r="569" spans="1:9" x14ac:dyDescent="0.25">
      <c r="D569" s="47"/>
      <c r="E569" s="47"/>
      <c r="F569" s="47"/>
      <c r="G569" s="47"/>
      <c r="H569" s="47"/>
      <c r="I569" s="47"/>
    </row>
    <row r="570" spans="1:9" s="74" customFormat="1" x14ac:dyDescent="0.25">
      <c r="A570" s="39" t="s">
        <v>339</v>
      </c>
      <c r="B570" s="73"/>
      <c r="C570" s="39"/>
      <c r="D570" s="47"/>
    </row>
    <row r="571" spans="1:9" ht="18.75" x14ac:dyDescent="0.25">
      <c r="A571" s="132" t="s">
        <v>340</v>
      </c>
      <c r="B571" s="133"/>
      <c r="C571" s="134"/>
      <c r="D571" s="135"/>
    </row>
    <row r="572" spans="1:9" ht="18.75" x14ac:dyDescent="0.25">
      <c r="A572" s="136" t="s">
        <v>343</v>
      </c>
      <c r="B572" s="133"/>
      <c r="C572" s="134"/>
      <c r="D572" s="135"/>
    </row>
  </sheetData>
  <mergeCells count="76">
    <mergeCell ref="B554:B567"/>
    <mergeCell ref="B505:B506"/>
    <mergeCell ref="B508:B510"/>
    <mergeCell ref="B512:B524"/>
    <mergeCell ref="B526:B527"/>
    <mergeCell ref="B529:B531"/>
    <mergeCell ref="B533:B546"/>
    <mergeCell ref="B452:B460"/>
    <mergeCell ref="B462:B474"/>
    <mergeCell ref="B548:B549"/>
    <mergeCell ref="B551:B552"/>
    <mergeCell ref="B486:B503"/>
    <mergeCell ref="B476:B484"/>
    <mergeCell ref="B291:B292"/>
    <mergeCell ref="B294:B295"/>
    <mergeCell ref="B297:B299"/>
    <mergeCell ref="B425:B433"/>
    <mergeCell ref="B376:B379"/>
    <mergeCell ref="B381:B393"/>
    <mergeCell ref="B395:B398"/>
    <mergeCell ref="B400:B403"/>
    <mergeCell ref="B405:B423"/>
    <mergeCell ref="B435:B436"/>
    <mergeCell ref="B301:B302"/>
    <mergeCell ref="B304:B309"/>
    <mergeCell ref="B311:B313"/>
    <mergeCell ref="B315:B326"/>
    <mergeCell ref="B328:B340"/>
    <mergeCell ref="B367:B374"/>
    <mergeCell ref="B438:B450"/>
    <mergeCell ref="B286:B289"/>
    <mergeCell ref="B199:B216"/>
    <mergeCell ref="B218:B219"/>
    <mergeCell ref="B221:B232"/>
    <mergeCell ref="B234:B246"/>
    <mergeCell ref="B248:B249"/>
    <mergeCell ref="B251:B268"/>
    <mergeCell ref="B270:B271"/>
    <mergeCell ref="B273:B274"/>
    <mergeCell ref="B276:B278"/>
    <mergeCell ref="B280:B281"/>
    <mergeCell ref="B283:B284"/>
    <mergeCell ref="B342:B348"/>
    <mergeCell ref="B350:B351"/>
    <mergeCell ref="B353:B365"/>
    <mergeCell ref="B195:B197"/>
    <mergeCell ref="B119:B120"/>
    <mergeCell ref="B122:B124"/>
    <mergeCell ref="B126:B129"/>
    <mergeCell ref="B131:B138"/>
    <mergeCell ref="B140:B144"/>
    <mergeCell ref="B146:B147"/>
    <mergeCell ref="B149:B162"/>
    <mergeCell ref="B164:B167"/>
    <mergeCell ref="B169:B170"/>
    <mergeCell ref="B172:B185"/>
    <mergeCell ref="B187:B193"/>
    <mergeCell ref="B116:B117"/>
    <mergeCell ref="B62:B71"/>
    <mergeCell ref="B73:B76"/>
    <mergeCell ref="B78:B82"/>
    <mergeCell ref="B84:B87"/>
    <mergeCell ref="B89:B92"/>
    <mergeCell ref="B94:B95"/>
    <mergeCell ref="B97:B99"/>
    <mergeCell ref="B101:B104"/>
    <mergeCell ref="B106:B107"/>
    <mergeCell ref="B109:B110"/>
    <mergeCell ref="B112:B114"/>
    <mergeCell ref="N1:X1"/>
    <mergeCell ref="B59:B60"/>
    <mergeCell ref="B4:B20"/>
    <mergeCell ref="B22:B36"/>
    <mergeCell ref="B38:B49"/>
    <mergeCell ref="B51:B57"/>
    <mergeCell ref="B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9"/>
  <sheetViews>
    <sheetView workbookViewId="0">
      <selection activeCell="G33" sqref="G33"/>
    </sheetView>
  </sheetViews>
  <sheetFormatPr defaultColWidth="28.5703125" defaultRowHeight="12.75" x14ac:dyDescent="0.2"/>
  <cols>
    <col min="1" max="1" width="28.5703125" style="143"/>
    <col min="2" max="2" width="19.7109375" style="143" customWidth="1"/>
    <col min="3" max="3" width="20.140625" style="143" customWidth="1"/>
    <col min="4" max="4" width="18.5703125" style="143" customWidth="1"/>
    <col min="5" max="5" width="6.140625" style="137" bestFit="1" customWidth="1"/>
    <col min="6" max="7" width="7.85546875" style="137" bestFit="1" customWidth="1"/>
    <col min="8" max="8" width="6.140625" style="137" bestFit="1" customWidth="1"/>
    <col min="9" max="9" width="6.5703125" style="137" bestFit="1" customWidth="1"/>
    <col min="10" max="10" width="11.85546875" style="137" bestFit="1" customWidth="1"/>
    <col min="11" max="11" width="6.140625" style="137" bestFit="1" customWidth="1"/>
    <col min="12" max="12" width="7" style="137" bestFit="1" customWidth="1"/>
    <col min="13" max="13" width="4.42578125" style="137" bestFit="1" customWidth="1"/>
    <col min="14" max="14" width="5.28515625" style="137" bestFit="1" customWidth="1"/>
    <col min="15" max="15" width="6.140625" style="137" bestFit="1" customWidth="1"/>
    <col min="16" max="16" width="7" style="137" bestFit="1" customWidth="1"/>
    <col min="17" max="16384" width="28.5703125" style="137"/>
  </cols>
  <sheetData>
    <row r="1" spans="1:10" ht="45.75" customHeight="1" x14ac:dyDescent="0.2">
      <c r="A1" s="144" t="s">
        <v>371</v>
      </c>
      <c r="B1" s="172" t="s">
        <v>372</v>
      </c>
      <c r="C1" s="172"/>
      <c r="D1" s="172"/>
    </row>
    <row r="2" spans="1:10" x14ac:dyDescent="0.2">
      <c r="A2" s="144" t="s">
        <v>349</v>
      </c>
      <c r="B2" s="145" t="s">
        <v>350</v>
      </c>
      <c r="C2" s="145" t="s">
        <v>260</v>
      </c>
      <c r="D2" s="145" t="s">
        <v>261</v>
      </c>
    </row>
    <row r="3" spans="1:10" x14ac:dyDescent="0.2">
      <c r="A3" s="146" t="s">
        <v>351</v>
      </c>
      <c r="B3" s="147">
        <v>845</v>
      </c>
      <c r="C3" s="148">
        <v>619932</v>
      </c>
      <c r="D3" s="148">
        <v>755716</v>
      </c>
      <c r="F3" s="138"/>
      <c r="G3" s="138"/>
      <c r="I3" s="138"/>
      <c r="J3" s="138"/>
    </row>
    <row r="4" spans="1:10" x14ac:dyDescent="0.2">
      <c r="A4" s="146" t="s">
        <v>352</v>
      </c>
      <c r="B4" s="147">
        <v>111</v>
      </c>
      <c r="C4" s="148">
        <v>36817</v>
      </c>
      <c r="D4" s="148">
        <v>64095</v>
      </c>
      <c r="F4" s="138"/>
      <c r="I4" s="138"/>
      <c r="J4" s="138"/>
    </row>
    <row r="5" spans="1:10" x14ac:dyDescent="0.2">
      <c r="A5" s="146" t="s">
        <v>353</v>
      </c>
      <c r="B5" s="147">
        <v>104</v>
      </c>
      <c r="C5" s="148">
        <v>89041</v>
      </c>
      <c r="D5" s="148">
        <v>96669</v>
      </c>
      <c r="F5" s="138"/>
      <c r="G5" s="138"/>
      <c r="I5" s="138"/>
      <c r="J5" s="138"/>
    </row>
    <row r="6" spans="1:10" x14ac:dyDescent="0.2">
      <c r="A6" s="146" t="s">
        <v>354</v>
      </c>
      <c r="B6" s="149">
        <v>37</v>
      </c>
      <c r="C6" s="148">
        <v>10308</v>
      </c>
      <c r="D6" s="148">
        <v>12046</v>
      </c>
      <c r="F6" s="138"/>
      <c r="G6" s="138"/>
      <c r="I6" s="138"/>
      <c r="J6" s="138"/>
    </row>
    <row r="7" spans="1:10" x14ac:dyDescent="0.2">
      <c r="A7" s="146" t="s">
        <v>355</v>
      </c>
      <c r="B7" s="147">
        <v>48</v>
      </c>
      <c r="C7" s="148">
        <v>18514</v>
      </c>
      <c r="D7" s="148">
        <v>44550</v>
      </c>
      <c r="F7" s="138"/>
      <c r="I7" s="138"/>
      <c r="J7" s="138"/>
    </row>
    <row r="8" spans="1:10" x14ac:dyDescent="0.2">
      <c r="A8" s="146" t="s">
        <v>356</v>
      </c>
      <c r="B8" s="147">
        <v>164</v>
      </c>
      <c r="C8" s="148">
        <v>45624</v>
      </c>
      <c r="D8" s="148">
        <v>67074</v>
      </c>
      <c r="F8" s="138"/>
      <c r="I8" s="138"/>
      <c r="J8" s="138"/>
    </row>
    <row r="9" spans="1:10" x14ac:dyDescent="0.2">
      <c r="A9" s="146" t="s">
        <v>357</v>
      </c>
      <c r="B9" s="147">
        <v>1515</v>
      </c>
      <c r="C9" s="148">
        <v>117444</v>
      </c>
      <c r="D9" s="148">
        <v>405966</v>
      </c>
      <c r="F9" s="138"/>
      <c r="I9" s="138"/>
      <c r="J9" s="138"/>
    </row>
    <row r="10" spans="1:10" x14ac:dyDescent="0.2">
      <c r="A10" s="146" t="s">
        <v>358</v>
      </c>
      <c r="B10" s="147">
        <v>504</v>
      </c>
      <c r="C10" s="148">
        <v>94800</v>
      </c>
      <c r="D10" s="148">
        <v>191343</v>
      </c>
      <c r="F10" s="138"/>
      <c r="I10" s="138"/>
      <c r="J10" s="138"/>
    </row>
    <row r="11" spans="1:10" x14ac:dyDescent="0.2">
      <c r="A11" s="146" t="s">
        <v>359</v>
      </c>
      <c r="B11" s="150">
        <v>298</v>
      </c>
      <c r="C11" s="148">
        <v>71462</v>
      </c>
      <c r="D11" s="148">
        <v>78388</v>
      </c>
      <c r="F11" s="138"/>
      <c r="I11" s="138"/>
      <c r="J11" s="138"/>
    </row>
    <row r="12" spans="1:10" x14ac:dyDescent="0.2">
      <c r="A12" s="146" t="s">
        <v>360</v>
      </c>
      <c r="B12" s="147">
        <v>25</v>
      </c>
      <c r="C12" s="148">
        <v>4875</v>
      </c>
      <c r="D12" s="148">
        <v>4896</v>
      </c>
      <c r="F12" s="138"/>
      <c r="I12" s="138"/>
      <c r="J12" s="138"/>
    </row>
    <row r="13" spans="1:10" x14ac:dyDescent="0.2">
      <c r="A13" s="146" t="s">
        <v>361</v>
      </c>
      <c r="B13" s="147">
        <v>6</v>
      </c>
      <c r="C13" s="148">
        <v>1618</v>
      </c>
      <c r="D13" s="148">
        <v>1625</v>
      </c>
      <c r="F13" s="138"/>
      <c r="I13" s="138"/>
      <c r="J13" s="138"/>
    </row>
    <row r="14" spans="1:10" x14ac:dyDescent="0.2">
      <c r="A14" s="146" t="s">
        <v>362</v>
      </c>
      <c r="B14" s="147">
        <v>14</v>
      </c>
      <c r="C14" s="148">
        <v>3608</v>
      </c>
      <c r="D14" s="148">
        <v>3613</v>
      </c>
      <c r="F14" s="138"/>
      <c r="I14" s="138"/>
      <c r="J14" s="138"/>
    </row>
    <row r="15" spans="1:10" x14ac:dyDescent="0.2">
      <c r="A15" s="146" t="s">
        <v>363</v>
      </c>
      <c r="B15" s="147">
        <v>97</v>
      </c>
      <c r="C15" s="148">
        <v>38608</v>
      </c>
      <c r="D15" s="148">
        <v>51684</v>
      </c>
      <c r="F15" s="138"/>
      <c r="I15" s="138"/>
      <c r="J15" s="138"/>
    </row>
    <row r="16" spans="1:10" x14ac:dyDescent="0.2">
      <c r="A16" s="146" t="s">
        <v>364</v>
      </c>
      <c r="B16" s="147">
        <v>91</v>
      </c>
      <c r="C16" s="148">
        <v>10969</v>
      </c>
      <c r="D16" s="148">
        <v>14147</v>
      </c>
      <c r="F16" s="138"/>
      <c r="I16" s="138"/>
      <c r="J16" s="138"/>
    </row>
    <row r="17" spans="1:10" x14ac:dyDescent="0.2">
      <c r="A17" s="146" t="s">
        <v>21</v>
      </c>
      <c r="B17" s="147">
        <v>91</v>
      </c>
      <c r="C17" s="148">
        <v>24343</v>
      </c>
      <c r="D17" s="148">
        <v>30793</v>
      </c>
      <c r="F17" s="138"/>
      <c r="I17" s="138"/>
      <c r="J17" s="138"/>
    </row>
    <row r="18" spans="1:10" x14ac:dyDescent="0.2">
      <c r="A18" s="146" t="s">
        <v>365</v>
      </c>
      <c r="B18" s="147">
        <v>212</v>
      </c>
      <c r="C18" s="148">
        <v>80130</v>
      </c>
      <c r="D18" s="148">
        <v>85292</v>
      </c>
      <c r="F18" s="138"/>
      <c r="I18" s="138"/>
      <c r="J18" s="138"/>
    </row>
    <row r="19" spans="1:10" x14ac:dyDescent="0.2">
      <c r="A19" s="146" t="s">
        <v>366</v>
      </c>
      <c r="B19" s="147">
        <v>207</v>
      </c>
      <c r="C19" s="148">
        <v>60208</v>
      </c>
      <c r="D19" s="148">
        <v>65973</v>
      </c>
      <c r="F19" s="138"/>
      <c r="I19" s="138"/>
      <c r="J19" s="138"/>
    </row>
    <row r="20" spans="1:10" x14ac:dyDescent="0.2">
      <c r="A20" s="146" t="s">
        <v>367</v>
      </c>
      <c r="B20" s="147">
        <v>30</v>
      </c>
      <c r="C20" s="148">
        <v>14149</v>
      </c>
      <c r="D20" s="148">
        <v>17488</v>
      </c>
      <c r="F20" s="138"/>
      <c r="I20" s="138"/>
      <c r="J20" s="138"/>
    </row>
    <row r="21" spans="1:10" x14ac:dyDescent="0.2">
      <c r="A21" s="146" t="s">
        <v>368</v>
      </c>
      <c r="B21" s="147">
        <v>3</v>
      </c>
      <c r="C21" s="148">
        <v>2541</v>
      </c>
      <c r="D21" s="148">
        <v>2570</v>
      </c>
      <c r="F21" s="138"/>
      <c r="I21" s="138"/>
      <c r="J21" s="138"/>
    </row>
    <row r="22" spans="1:10" x14ac:dyDescent="0.2">
      <c r="A22" s="151" t="s">
        <v>369</v>
      </c>
      <c r="B22" s="150">
        <v>40</v>
      </c>
      <c r="C22" s="148">
        <v>23</v>
      </c>
      <c r="D22" s="148">
        <v>23</v>
      </c>
      <c r="F22" s="138"/>
    </row>
    <row r="23" spans="1:10" x14ac:dyDescent="0.2">
      <c r="A23" s="144" t="s">
        <v>370</v>
      </c>
      <c r="B23" s="152">
        <v>4442</v>
      </c>
      <c r="C23" s="153">
        <v>1345014</v>
      </c>
      <c r="D23" s="153">
        <v>1993951</v>
      </c>
    </row>
    <row r="24" spans="1:10" x14ac:dyDescent="0.2">
      <c r="A24" s="139"/>
      <c r="B24" s="140"/>
      <c r="C24" s="141"/>
      <c r="D24" s="141"/>
    </row>
    <row r="25" spans="1:10" x14ac:dyDescent="0.2">
      <c r="A25" s="139"/>
      <c r="B25" s="140"/>
      <c r="C25" s="141"/>
      <c r="D25" s="141"/>
    </row>
    <row r="26" spans="1:10" s="142" customFormat="1" x14ac:dyDescent="0.2">
      <c r="A26" s="142" t="s">
        <v>374</v>
      </c>
      <c r="I26" s="137"/>
      <c r="J26" s="137"/>
    </row>
    <row r="27" spans="1:10" s="142" customFormat="1" x14ac:dyDescent="0.25"/>
    <row r="28" spans="1:10" s="142" customFormat="1" ht="13.5" x14ac:dyDescent="0.25">
      <c r="A28" s="154" t="s">
        <v>373</v>
      </c>
    </row>
    <row r="29" spans="1:10" x14ac:dyDescent="0.2">
      <c r="I29" s="142"/>
      <c r="J29" s="142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14"/>
  <sheetViews>
    <sheetView workbookViewId="0">
      <pane ySplit="2" topLeftCell="A3" activePane="bottomLeft" state="frozen"/>
      <selection activeCell="K21" sqref="K21"/>
      <selection pane="bottomLeft" activeCell="C623" sqref="C623"/>
    </sheetView>
  </sheetViews>
  <sheetFormatPr defaultRowHeight="15.75" x14ac:dyDescent="0.25"/>
  <cols>
    <col min="1" max="1" width="27.7109375" style="39" bestFit="1" customWidth="1"/>
    <col min="2" max="2" width="25.140625" style="39" customWidth="1"/>
    <col min="3" max="3" width="46.42578125" style="39" bestFit="1" customWidth="1"/>
    <col min="4" max="4" width="20" style="39" bestFit="1" customWidth="1"/>
    <col min="5" max="5" width="13.85546875" style="39" bestFit="1" customWidth="1"/>
    <col min="6" max="6" width="17.85546875" style="39" bestFit="1" customWidth="1"/>
    <col min="7" max="16384" width="9.140625" style="39"/>
  </cols>
  <sheetData>
    <row r="1" spans="1:21" ht="101.25" customHeight="1" x14ac:dyDescent="0.25">
      <c r="A1" s="39" t="s">
        <v>348</v>
      </c>
      <c r="B1" s="178" t="s">
        <v>263</v>
      </c>
      <c r="C1" s="179"/>
      <c r="D1" s="179"/>
      <c r="E1" s="179"/>
      <c r="F1" s="180"/>
      <c r="M1" s="173" t="s">
        <v>378</v>
      </c>
      <c r="N1" s="173"/>
      <c r="O1" s="173"/>
      <c r="P1" s="173"/>
      <c r="Q1" s="173"/>
      <c r="R1" s="173"/>
      <c r="S1" s="173"/>
      <c r="T1" s="173"/>
      <c r="U1" s="173"/>
    </row>
    <row r="2" spans="1:21" ht="16.5" thickBot="1" x14ac:dyDescent="0.3">
      <c r="A2" s="75" t="s">
        <v>0</v>
      </c>
      <c r="B2" s="76" t="s">
        <v>1</v>
      </c>
      <c r="C2" s="76" t="s">
        <v>2</v>
      </c>
      <c r="D2" s="85" t="s">
        <v>259</v>
      </c>
      <c r="E2" s="84" t="s">
        <v>260</v>
      </c>
      <c r="F2" s="86" t="s">
        <v>261</v>
      </c>
      <c r="G2" s="61"/>
    </row>
    <row r="3" spans="1:21" x14ac:dyDescent="0.25">
      <c r="A3" s="41" t="s">
        <v>7</v>
      </c>
      <c r="B3" s="43"/>
      <c r="C3" s="43"/>
      <c r="D3" s="43"/>
      <c r="E3" s="43"/>
      <c r="F3" s="45"/>
    </row>
    <row r="4" spans="1:21" x14ac:dyDescent="0.25">
      <c r="A4" s="46"/>
      <c r="B4" s="174" t="s">
        <v>8</v>
      </c>
      <c r="C4" s="39" t="s">
        <v>127</v>
      </c>
      <c r="D4" s="47">
        <v>153</v>
      </c>
      <c r="E4" s="47">
        <v>93793</v>
      </c>
      <c r="F4" s="77">
        <v>96654</v>
      </c>
    </row>
    <row r="5" spans="1:21" x14ac:dyDescent="0.25">
      <c r="A5" s="46"/>
      <c r="B5" s="174"/>
      <c r="C5" s="39" t="s">
        <v>128</v>
      </c>
      <c r="D5" s="47">
        <v>31</v>
      </c>
      <c r="E5" s="47">
        <v>14137</v>
      </c>
      <c r="F5" s="77">
        <v>15115</v>
      </c>
    </row>
    <row r="6" spans="1:21" x14ac:dyDescent="0.25">
      <c r="A6" s="46"/>
      <c r="B6" s="174"/>
      <c r="C6" s="39" t="s">
        <v>129</v>
      </c>
      <c r="D6" s="47">
        <v>0</v>
      </c>
      <c r="E6" s="47">
        <v>1263</v>
      </c>
      <c r="F6" s="77">
        <v>1381</v>
      </c>
    </row>
    <row r="7" spans="1:21" x14ac:dyDescent="0.25">
      <c r="A7" s="46"/>
      <c r="B7" s="174"/>
      <c r="C7" s="39" t="s">
        <v>130</v>
      </c>
      <c r="D7" s="47">
        <v>2</v>
      </c>
      <c r="E7" s="47">
        <v>1757</v>
      </c>
      <c r="F7" s="77">
        <v>1757</v>
      </c>
    </row>
    <row r="8" spans="1:21" x14ac:dyDescent="0.25">
      <c r="A8" s="46"/>
      <c r="B8" s="174"/>
      <c r="C8" s="39" t="s">
        <v>131</v>
      </c>
      <c r="D8" s="47">
        <v>21</v>
      </c>
      <c r="E8" s="47">
        <v>6399</v>
      </c>
      <c r="F8" s="77">
        <v>6937</v>
      </c>
    </row>
    <row r="9" spans="1:21" x14ac:dyDescent="0.25">
      <c r="A9" s="46"/>
      <c r="B9" s="174"/>
      <c r="C9" s="39" t="s">
        <v>132</v>
      </c>
      <c r="D9" s="47">
        <v>155</v>
      </c>
      <c r="E9" s="47">
        <v>7532</v>
      </c>
      <c r="F9" s="77">
        <v>20110</v>
      </c>
    </row>
    <row r="10" spans="1:21" x14ac:dyDescent="0.25">
      <c r="A10" s="46"/>
      <c r="B10" s="174"/>
      <c r="C10" s="39" t="s">
        <v>133</v>
      </c>
      <c r="D10" s="47">
        <v>24</v>
      </c>
      <c r="E10" s="47">
        <v>11842</v>
      </c>
      <c r="F10" s="77">
        <v>13791</v>
      </c>
    </row>
    <row r="11" spans="1:21" x14ac:dyDescent="0.25">
      <c r="A11" s="46"/>
      <c r="B11" s="174"/>
      <c r="C11" s="39" t="s">
        <v>134</v>
      </c>
      <c r="D11" s="47">
        <v>2</v>
      </c>
      <c r="E11" s="47">
        <v>1239</v>
      </c>
      <c r="F11" s="77">
        <v>1239</v>
      </c>
    </row>
    <row r="12" spans="1:21" x14ac:dyDescent="0.25">
      <c r="A12" s="46"/>
      <c r="B12" s="174"/>
      <c r="C12" s="39" t="s">
        <v>135</v>
      </c>
      <c r="D12" s="47">
        <v>9</v>
      </c>
      <c r="E12" s="47">
        <v>4310</v>
      </c>
      <c r="F12" s="77">
        <v>4310</v>
      </c>
    </row>
    <row r="13" spans="1:21" x14ac:dyDescent="0.25">
      <c r="A13" s="46"/>
      <c r="B13" s="174"/>
      <c r="C13" s="39" t="s">
        <v>136</v>
      </c>
      <c r="D13" s="47">
        <v>2</v>
      </c>
      <c r="E13" s="47">
        <v>474</v>
      </c>
      <c r="F13" s="77">
        <v>474</v>
      </c>
    </row>
    <row r="14" spans="1:21" x14ac:dyDescent="0.25">
      <c r="A14" s="46"/>
      <c r="B14" s="174"/>
      <c r="C14" s="39" t="s">
        <v>137</v>
      </c>
      <c r="D14" s="47">
        <v>0</v>
      </c>
      <c r="E14" s="47">
        <v>506</v>
      </c>
      <c r="F14" s="77">
        <v>506</v>
      </c>
    </row>
    <row r="15" spans="1:21" x14ac:dyDescent="0.25">
      <c r="A15" s="46"/>
      <c r="B15" s="174"/>
      <c r="C15" s="39" t="s">
        <v>138</v>
      </c>
      <c r="D15" s="47">
        <v>3</v>
      </c>
      <c r="E15" s="47">
        <v>3664</v>
      </c>
      <c r="F15" s="77">
        <v>3664</v>
      </c>
    </row>
    <row r="16" spans="1:21" x14ac:dyDescent="0.25">
      <c r="A16" s="46"/>
      <c r="B16" s="174"/>
      <c r="C16" s="39" t="s">
        <v>139</v>
      </c>
      <c r="D16" s="47">
        <v>2</v>
      </c>
      <c r="E16" s="47">
        <v>154</v>
      </c>
      <c r="F16" s="77">
        <v>154</v>
      </c>
    </row>
    <row r="17" spans="1:8" x14ac:dyDescent="0.25">
      <c r="A17" s="46"/>
      <c r="B17" s="174"/>
      <c r="C17" s="39" t="s">
        <v>140</v>
      </c>
      <c r="D17" s="47">
        <v>3</v>
      </c>
      <c r="E17" s="47">
        <v>42</v>
      </c>
      <c r="F17" s="77">
        <v>51</v>
      </c>
    </row>
    <row r="18" spans="1:8" x14ac:dyDescent="0.25">
      <c r="A18" s="46"/>
      <c r="B18" s="174"/>
      <c r="C18" s="39" t="s">
        <v>141</v>
      </c>
      <c r="D18" s="47">
        <v>2</v>
      </c>
      <c r="E18" s="47">
        <v>522</v>
      </c>
      <c r="F18" s="77">
        <v>522</v>
      </c>
    </row>
    <row r="19" spans="1:8" x14ac:dyDescent="0.25">
      <c r="A19" s="46"/>
      <c r="B19" s="174"/>
      <c r="C19" s="39" t="s">
        <v>142</v>
      </c>
      <c r="D19" s="47">
        <v>1</v>
      </c>
      <c r="E19" s="47">
        <v>628</v>
      </c>
      <c r="F19" s="77">
        <v>628</v>
      </c>
    </row>
    <row r="20" spans="1:8" x14ac:dyDescent="0.25">
      <c r="A20" s="46"/>
      <c r="B20" s="174"/>
      <c r="C20" s="39" t="s">
        <v>143</v>
      </c>
      <c r="D20" s="47">
        <v>2</v>
      </c>
      <c r="E20" s="47">
        <v>987</v>
      </c>
      <c r="F20" s="77">
        <v>987</v>
      </c>
    </row>
    <row r="21" spans="1:8" x14ac:dyDescent="0.25">
      <c r="A21" s="46"/>
      <c r="B21" s="174"/>
      <c r="C21" s="39" t="s">
        <v>144</v>
      </c>
      <c r="D21" s="47">
        <v>14</v>
      </c>
      <c r="E21" s="47">
        <v>2856</v>
      </c>
      <c r="F21" s="77">
        <v>2862</v>
      </c>
    </row>
    <row r="22" spans="1:8" x14ac:dyDescent="0.25">
      <c r="A22" s="46"/>
      <c r="B22" s="174"/>
      <c r="C22" s="39" t="s">
        <v>145</v>
      </c>
      <c r="D22" s="47">
        <v>16</v>
      </c>
      <c r="E22" s="47">
        <v>12839</v>
      </c>
      <c r="F22" s="77">
        <v>12839</v>
      </c>
    </row>
    <row r="23" spans="1:8" x14ac:dyDescent="0.25">
      <c r="A23" s="46"/>
      <c r="B23" s="174"/>
      <c r="C23" s="39" t="s">
        <v>146</v>
      </c>
      <c r="D23" s="47">
        <v>16</v>
      </c>
      <c r="E23" s="47">
        <v>7165</v>
      </c>
      <c r="F23" s="77">
        <v>7169</v>
      </c>
    </row>
    <row r="24" spans="1:8" x14ac:dyDescent="0.25">
      <c r="A24" s="46"/>
      <c r="B24" s="174"/>
      <c r="C24" s="39" t="s">
        <v>147</v>
      </c>
      <c r="D24" s="47">
        <v>4</v>
      </c>
      <c r="E24" s="47">
        <v>1728</v>
      </c>
      <c r="F24" s="77">
        <v>1729</v>
      </c>
    </row>
    <row r="25" spans="1:8" x14ac:dyDescent="0.25">
      <c r="A25" s="46"/>
      <c r="B25" s="174"/>
      <c r="C25" s="39" t="s">
        <v>148</v>
      </c>
      <c r="D25" s="47">
        <v>6</v>
      </c>
      <c r="E25" s="47">
        <v>3547</v>
      </c>
      <c r="F25" s="77">
        <v>3552</v>
      </c>
    </row>
    <row r="26" spans="1:8" x14ac:dyDescent="0.25">
      <c r="A26" s="46"/>
      <c r="B26" s="174"/>
      <c r="C26" s="39" t="s">
        <v>149</v>
      </c>
      <c r="D26" s="47">
        <v>0</v>
      </c>
      <c r="E26" s="47">
        <v>146</v>
      </c>
      <c r="F26" s="77">
        <v>147</v>
      </c>
    </row>
    <row r="27" spans="1:8" s="53" customFormat="1" ht="16.5" thickBot="1" x14ac:dyDescent="0.3">
      <c r="A27" s="49"/>
      <c r="B27" s="175"/>
      <c r="C27" s="50" t="s">
        <v>25</v>
      </c>
      <c r="D27" s="63">
        <v>468</v>
      </c>
      <c r="E27" s="51">
        <v>177530</v>
      </c>
      <c r="F27" s="78">
        <v>196578</v>
      </c>
      <c r="H27" s="39"/>
    </row>
    <row r="28" spans="1:8" x14ac:dyDescent="0.25">
      <c r="A28" s="54"/>
      <c r="B28" s="43"/>
      <c r="C28" s="43"/>
      <c r="D28" s="43"/>
      <c r="E28" s="43"/>
      <c r="F28" s="45"/>
      <c r="H28" s="53"/>
    </row>
    <row r="29" spans="1:8" x14ac:dyDescent="0.25">
      <c r="A29" s="46"/>
      <c r="B29" s="176" t="s">
        <v>150</v>
      </c>
      <c r="C29" s="39" t="s">
        <v>127</v>
      </c>
      <c r="D29" s="47">
        <v>43</v>
      </c>
      <c r="E29" s="47">
        <v>46126</v>
      </c>
      <c r="F29" s="77">
        <v>50347</v>
      </c>
    </row>
    <row r="30" spans="1:8" x14ac:dyDescent="0.25">
      <c r="A30" s="46"/>
      <c r="B30" s="176"/>
      <c r="C30" s="39" t="s">
        <v>128</v>
      </c>
      <c r="D30" s="47">
        <v>16</v>
      </c>
      <c r="E30" s="47">
        <v>4981</v>
      </c>
      <c r="F30" s="77">
        <v>5342</v>
      </c>
    </row>
    <row r="31" spans="1:8" x14ac:dyDescent="0.25">
      <c r="A31" s="46"/>
      <c r="B31" s="176"/>
      <c r="C31" s="39" t="s">
        <v>129</v>
      </c>
      <c r="D31" s="47">
        <v>12</v>
      </c>
      <c r="E31" s="47">
        <v>2770</v>
      </c>
      <c r="F31" s="77">
        <v>4078</v>
      </c>
    </row>
    <row r="32" spans="1:8" x14ac:dyDescent="0.25">
      <c r="A32" s="46"/>
      <c r="B32" s="176"/>
      <c r="C32" s="39" t="s">
        <v>130</v>
      </c>
      <c r="D32" s="47">
        <v>6</v>
      </c>
      <c r="E32" s="47">
        <v>3810</v>
      </c>
      <c r="F32" s="77">
        <v>6804</v>
      </c>
    </row>
    <row r="33" spans="1:8" x14ac:dyDescent="0.25">
      <c r="A33" s="46"/>
      <c r="B33" s="176"/>
      <c r="C33" s="39" t="s">
        <v>131</v>
      </c>
      <c r="D33" s="47">
        <v>16</v>
      </c>
      <c r="E33" s="47">
        <v>4925</v>
      </c>
      <c r="F33" s="77">
        <v>5594</v>
      </c>
    </row>
    <row r="34" spans="1:8" x14ac:dyDescent="0.25">
      <c r="A34" s="46"/>
      <c r="B34" s="176"/>
      <c r="C34" s="39" t="s">
        <v>132</v>
      </c>
      <c r="D34" s="47">
        <v>52</v>
      </c>
      <c r="E34" s="47">
        <v>2302</v>
      </c>
      <c r="F34" s="77">
        <v>12722</v>
      </c>
    </row>
    <row r="35" spans="1:8" x14ac:dyDescent="0.25">
      <c r="A35" s="46"/>
      <c r="B35" s="176"/>
      <c r="C35" s="39" t="s">
        <v>133</v>
      </c>
      <c r="D35" s="47">
        <v>23</v>
      </c>
      <c r="E35" s="47">
        <v>5011</v>
      </c>
      <c r="F35" s="77">
        <v>8781</v>
      </c>
    </row>
    <row r="36" spans="1:8" x14ac:dyDescent="0.25">
      <c r="A36" s="46"/>
      <c r="B36" s="176"/>
      <c r="C36" s="39" t="s">
        <v>134</v>
      </c>
      <c r="D36" s="47">
        <v>10</v>
      </c>
      <c r="E36" s="47">
        <v>3161</v>
      </c>
      <c r="F36" s="77">
        <v>3161</v>
      </c>
    </row>
    <row r="37" spans="1:8" x14ac:dyDescent="0.25">
      <c r="A37" s="46"/>
      <c r="B37" s="176"/>
      <c r="C37" s="39" t="s">
        <v>135</v>
      </c>
      <c r="D37" s="47">
        <v>1</v>
      </c>
      <c r="E37" s="47">
        <v>629</v>
      </c>
      <c r="F37" s="77">
        <v>629</v>
      </c>
    </row>
    <row r="38" spans="1:8" x14ac:dyDescent="0.25">
      <c r="A38" s="46"/>
      <c r="B38" s="176"/>
      <c r="C38" s="39" t="s">
        <v>138</v>
      </c>
      <c r="D38" s="47">
        <v>6</v>
      </c>
      <c r="E38" s="47">
        <v>1996</v>
      </c>
      <c r="F38" s="77">
        <v>2176</v>
      </c>
    </row>
    <row r="39" spans="1:8" x14ac:dyDescent="0.25">
      <c r="A39" s="46"/>
      <c r="B39" s="176"/>
      <c r="C39" s="39" t="s">
        <v>139</v>
      </c>
      <c r="D39" s="47">
        <v>2</v>
      </c>
      <c r="E39" s="47">
        <v>94</v>
      </c>
      <c r="F39" s="77">
        <v>94</v>
      </c>
    </row>
    <row r="40" spans="1:8" x14ac:dyDescent="0.25">
      <c r="A40" s="46"/>
      <c r="B40" s="176"/>
      <c r="C40" s="39" t="s">
        <v>140</v>
      </c>
      <c r="D40" s="47">
        <v>2</v>
      </c>
      <c r="E40" s="47">
        <v>0</v>
      </c>
      <c r="F40" s="77">
        <v>0</v>
      </c>
    </row>
    <row r="41" spans="1:8" x14ac:dyDescent="0.25">
      <c r="A41" s="46"/>
      <c r="B41" s="176"/>
      <c r="C41" s="39" t="s">
        <v>141</v>
      </c>
      <c r="D41" s="47">
        <v>2</v>
      </c>
      <c r="E41" s="47">
        <v>0</v>
      </c>
      <c r="F41" s="77">
        <v>0</v>
      </c>
    </row>
    <row r="42" spans="1:8" x14ac:dyDescent="0.25">
      <c r="A42" s="46"/>
      <c r="B42" s="176"/>
      <c r="C42" s="39" t="s">
        <v>143</v>
      </c>
      <c r="D42" s="47">
        <v>2</v>
      </c>
      <c r="E42" s="47">
        <v>454</v>
      </c>
      <c r="F42" s="77">
        <v>454</v>
      </c>
    </row>
    <row r="43" spans="1:8" x14ac:dyDescent="0.25">
      <c r="A43" s="46"/>
      <c r="B43" s="176"/>
      <c r="C43" s="39" t="s">
        <v>144</v>
      </c>
      <c r="D43" s="47">
        <v>4</v>
      </c>
      <c r="E43" s="47">
        <v>984</v>
      </c>
      <c r="F43" s="77">
        <v>997</v>
      </c>
    </row>
    <row r="44" spans="1:8" x14ac:dyDescent="0.25">
      <c r="A44" s="46"/>
      <c r="B44" s="176"/>
      <c r="C44" s="39" t="s">
        <v>145</v>
      </c>
      <c r="D44" s="47">
        <v>5</v>
      </c>
      <c r="E44" s="47">
        <v>2997</v>
      </c>
      <c r="F44" s="77">
        <v>2997</v>
      </c>
    </row>
    <row r="45" spans="1:8" x14ac:dyDescent="0.25">
      <c r="A45" s="46"/>
      <c r="B45" s="176"/>
      <c r="C45" s="39" t="s">
        <v>146</v>
      </c>
      <c r="D45" s="47">
        <v>9</v>
      </c>
      <c r="E45" s="47">
        <v>3362</v>
      </c>
      <c r="F45" s="77">
        <v>3437</v>
      </c>
    </row>
    <row r="46" spans="1:8" x14ac:dyDescent="0.25">
      <c r="A46" s="46"/>
      <c r="B46" s="176"/>
      <c r="C46" s="39" t="s">
        <v>147</v>
      </c>
      <c r="D46" s="47">
        <v>2</v>
      </c>
      <c r="E46" s="47">
        <v>2195</v>
      </c>
      <c r="F46" s="77">
        <v>2195</v>
      </c>
    </row>
    <row r="47" spans="1:8" x14ac:dyDescent="0.25">
      <c r="A47" s="46"/>
      <c r="B47" s="176"/>
      <c r="C47" s="39" t="s">
        <v>148</v>
      </c>
      <c r="D47" s="47">
        <v>3</v>
      </c>
      <c r="E47" s="47">
        <v>626</v>
      </c>
      <c r="F47" s="77">
        <v>626</v>
      </c>
    </row>
    <row r="48" spans="1:8" s="53" customFormat="1" ht="16.5" thickBot="1" x14ac:dyDescent="0.3">
      <c r="A48" s="49"/>
      <c r="B48" s="177"/>
      <c r="C48" s="50" t="s">
        <v>25</v>
      </c>
      <c r="D48" s="63">
        <v>216</v>
      </c>
      <c r="E48" s="51">
        <v>86423</v>
      </c>
      <c r="F48" s="78">
        <v>110434</v>
      </c>
      <c r="H48" s="39"/>
    </row>
    <row r="49" spans="1:8" x14ac:dyDescent="0.25">
      <c r="A49" s="54"/>
      <c r="B49" s="43"/>
      <c r="C49" s="43"/>
      <c r="D49" s="43"/>
      <c r="E49" s="43"/>
      <c r="F49" s="45"/>
      <c r="H49" s="53"/>
    </row>
    <row r="50" spans="1:8" x14ac:dyDescent="0.25">
      <c r="A50" s="46"/>
      <c r="B50" s="170" t="s">
        <v>27</v>
      </c>
      <c r="C50" s="39" t="s">
        <v>127</v>
      </c>
      <c r="D50" s="47">
        <v>48</v>
      </c>
      <c r="E50" s="47">
        <v>46185</v>
      </c>
      <c r="F50" s="77">
        <v>47018</v>
      </c>
    </row>
    <row r="51" spans="1:8" x14ac:dyDescent="0.25">
      <c r="A51" s="46"/>
      <c r="B51" s="170"/>
      <c r="C51" s="39" t="s">
        <v>128</v>
      </c>
      <c r="D51" s="47">
        <v>10</v>
      </c>
      <c r="E51" s="47">
        <v>13503</v>
      </c>
      <c r="F51" s="77">
        <v>13586</v>
      </c>
    </row>
    <row r="52" spans="1:8" x14ac:dyDescent="0.25">
      <c r="A52" s="46"/>
      <c r="B52" s="170"/>
      <c r="C52" s="39" t="s">
        <v>130</v>
      </c>
      <c r="D52" s="39">
        <v>1</v>
      </c>
      <c r="E52" s="47">
        <v>2567</v>
      </c>
      <c r="F52" s="77">
        <v>5379</v>
      </c>
    </row>
    <row r="53" spans="1:8" x14ac:dyDescent="0.25">
      <c r="A53" s="46"/>
      <c r="B53" s="170"/>
      <c r="C53" s="39" t="s">
        <v>131</v>
      </c>
      <c r="D53" s="39">
        <v>10</v>
      </c>
      <c r="E53" s="47">
        <v>2289</v>
      </c>
      <c r="F53" s="77">
        <v>2477</v>
      </c>
    </row>
    <row r="54" spans="1:8" x14ac:dyDescent="0.25">
      <c r="A54" s="46"/>
      <c r="B54" s="170"/>
      <c r="C54" s="39" t="s">
        <v>132</v>
      </c>
      <c r="D54" s="39">
        <v>45</v>
      </c>
      <c r="E54" s="47">
        <v>3372</v>
      </c>
      <c r="F54" s="77">
        <v>7137</v>
      </c>
    </row>
    <row r="55" spans="1:8" x14ac:dyDescent="0.25">
      <c r="A55" s="46"/>
      <c r="B55" s="170"/>
      <c r="C55" s="39" t="s">
        <v>134</v>
      </c>
      <c r="D55" s="39">
        <v>9</v>
      </c>
      <c r="E55" s="47">
        <v>6222</v>
      </c>
      <c r="F55" s="77">
        <v>6306</v>
      </c>
    </row>
    <row r="56" spans="1:8" x14ac:dyDescent="0.25">
      <c r="A56" s="46"/>
      <c r="B56" s="170"/>
      <c r="C56" s="39" t="s">
        <v>135</v>
      </c>
      <c r="D56" s="47">
        <v>9</v>
      </c>
      <c r="E56" s="47">
        <v>1278</v>
      </c>
      <c r="F56" s="77">
        <v>1278</v>
      </c>
    </row>
    <row r="57" spans="1:8" x14ac:dyDescent="0.25">
      <c r="A57" s="46"/>
      <c r="B57" s="170"/>
      <c r="C57" s="39" t="s">
        <v>137</v>
      </c>
      <c r="D57" s="47">
        <v>1</v>
      </c>
      <c r="E57" s="47">
        <v>47</v>
      </c>
      <c r="F57" s="77">
        <v>47</v>
      </c>
    </row>
    <row r="58" spans="1:8" x14ac:dyDescent="0.25">
      <c r="A58" s="46"/>
      <c r="B58" s="170"/>
      <c r="C58" s="39" t="s">
        <v>164</v>
      </c>
      <c r="D58" s="47">
        <v>0</v>
      </c>
      <c r="E58" s="47">
        <v>80</v>
      </c>
      <c r="F58" s="77">
        <v>80</v>
      </c>
    </row>
    <row r="59" spans="1:8" x14ac:dyDescent="0.25">
      <c r="A59" s="46"/>
      <c r="B59" s="170"/>
      <c r="C59" s="39" t="s">
        <v>151</v>
      </c>
      <c r="D59" s="47">
        <v>3</v>
      </c>
      <c r="E59" s="47">
        <v>271</v>
      </c>
      <c r="F59" s="77">
        <v>274</v>
      </c>
    </row>
    <row r="60" spans="1:8" x14ac:dyDescent="0.25">
      <c r="A60" s="46"/>
      <c r="B60" s="170"/>
      <c r="C60" s="39" t="s">
        <v>152</v>
      </c>
      <c r="D60" s="47">
        <v>1</v>
      </c>
      <c r="E60" s="47">
        <v>63</v>
      </c>
      <c r="F60" s="77">
        <v>63</v>
      </c>
    </row>
    <row r="61" spans="1:8" x14ac:dyDescent="0.25">
      <c r="A61" s="46"/>
      <c r="B61" s="170"/>
      <c r="C61" s="39" t="s">
        <v>138</v>
      </c>
      <c r="D61" s="47">
        <v>4</v>
      </c>
      <c r="E61" s="47">
        <v>4265</v>
      </c>
      <c r="F61" s="77">
        <v>4605</v>
      </c>
    </row>
    <row r="62" spans="1:8" x14ac:dyDescent="0.25">
      <c r="A62" s="46"/>
      <c r="B62" s="170"/>
      <c r="C62" s="39" t="s">
        <v>139</v>
      </c>
      <c r="D62" s="47">
        <v>1</v>
      </c>
      <c r="E62" s="47">
        <v>89</v>
      </c>
      <c r="F62" s="77">
        <v>89</v>
      </c>
    </row>
    <row r="63" spans="1:8" x14ac:dyDescent="0.25">
      <c r="A63" s="46"/>
      <c r="B63" s="170"/>
      <c r="C63" s="39" t="s">
        <v>140</v>
      </c>
      <c r="D63" s="47">
        <v>1</v>
      </c>
      <c r="E63" s="47">
        <v>197</v>
      </c>
      <c r="F63" s="77">
        <v>197</v>
      </c>
    </row>
    <row r="64" spans="1:8" x14ac:dyDescent="0.25">
      <c r="A64" s="46"/>
      <c r="B64" s="170"/>
      <c r="C64" s="39" t="s">
        <v>141</v>
      </c>
      <c r="D64" s="47">
        <v>1</v>
      </c>
      <c r="E64" s="47">
        <v>207</v>
      </c>
      <c r="F64" s="77">
        <v>207</v>
      </c>
    </row>
    <row r="65" spans="1:8" x14ac:dyDescent="0.25">
      <c r="A65" s="46"/>
      <c r="B65" s="170"/>
      <c r="C65" s="39" t="s">
        <v>142</v>
      </c>
      <c r="D65" s="47">
        <v>2</v>
      </c>
      <c r="E65" s="47">
        <v>502</v>
      </c>
      <c r="F65" s="77">
        <v>502</v>
      </c>
    </row>
    <row r="66" spans="1:8" x14ac:dyDescent="0.25">
      <c r="A66" s="46"/>
      <c r="B66" s="170"/>
      <c r="C66" s="39" t="s">
        <v>143</v>
      </c>
      <c r="D66" s="47">
        <v>1</v>
      </c>
      <c r="E66" s="47">
        <v>102</v>
      </c>
      <c r="F66" s="77">
        <v>102</v>
      </c>
    </row>
    <row r="67" spans="1:8" x14ac:dyDescent="0.25">
      <c r="A67" s="46"/>
      <c r="B67" s="170"/>
      <c r="C67" s="39" t="s">
        <v>144</v>
      </c>
      <c r="D67" s="47">
        <v>4</v>
      </c>
      <c r="E67" s="47">
        <v>537</v>
      </c>
      <c r="F67" s="77">
        <v>539</v>
      </c>
    </row>
    <row r="68" spans="1:8" ht="18.75" x14ac:dyDescent="0.25">
      <c r="A68" s="46"/>
      <c r="B68" s="170"/>
      <c r="C68" s="39" t="s">
        <v>262</v>
      </c>
      <c r="D68" s="47">
        <v>14</v>
      </c>
      <c r="E68" s="47">
        <v>2276</v>
      </c>
      <c r="F68" s="77">
        <v>2332</v>
      </c>
    </row>
    <row r="69" spans="1:8" x14ac:dyDescent="0.25">
      <c r="A69" s="46"/>
      <c r="B69" s="170"/>
      <c r="C69" s="39" t="s">
        <v>148</v>
      </c>
      <c r="D69" s="47">
        <v>1</v>
      </c>
      <c r="E69" s="47">
        <v>0</v>
      </c>
      <c r="F69" s="77">
        <v>0</v>
      </c>
    </row>
    <row r="70" spans="1:8" s="53" customFormat="1" ht="16.5" thickBot="1" x14ac:dyDescent="0.3">
      <c r="A70" s="49"/>
      <c r="B70" s="171"/>
      <c r="C70" s="50" t="s">
        <v>25</v>
      </c>
      <c r="D70" s="51">
        <v>166</v>
      </c>
      <c r="E70" s="51">
        <v>84052</v>
      </c>
      <c r="F70" s="78">
        <v>92218</v>
      </c>
      <c r="H70" s="39"/>
    </row>
    <row r="71" spans="1:8" x14ac:dyDescent="0.25">
      <c r="A71" s="54"/>
      <c r="B71" s="43"/>
      <c r="C71" s="43"/>
      <c r="D71" s="43"/>
      <c r="E71" s="43"/>
      <c r="F71" s="45"/>
    </row>
    <row r="72" spans="1:8" x14ac:dyDescent="0.25">
      <c r="A72" s="46"/>
      <c r="B72" s="174" t="s">
        <v>153</v>
      </c>
      <c r="C72" s="39" t="s">
        <v>127</v>
      </c>
      <c r="D72" s="39">
        <v>25</v>
      </c>
      <c r="E72" s="47">
        <v>15967</v>
      </c>
      <c r="F72" s="77">
        <v>112006</v>
      </c>
      <c r="H72" s="53"/>
    </row>
    <row r="73" spans="1:8" x14ac:dyDescent="0.25">
      <c r="A73" s="46"/>
      <c r="B73" s="174"/>
      <c r="C73" s="39" t="s">
        <v>130</v>
      </c>
      <c r="D73" s="39">
        <v>15</v>
      </c>
      <c r="E73" s="47">
        <v>4817</v>
      </c>
      <c r="F73" s="77">
        <v>21229</v>
      </c>
    </row>
    <row r="74" spans="1:8" x14ac:dyDescent="0.25">
      <c r="A74" s="46"/>
      <c r="B74" s="174"/>
      <c r="C74" s="39" t="s">
        <v>131</v>
      </c>
      <c r="D74" s="39">
        <v>5</v>
      </c>
      <c r="E74" s="47">
        <v>1775</v>
      </c>
      <c r="F74" s="77">
        <v>14602</v>
      </c>
    </row>
    <row r="75" spans="1:8" x14ac:dyDescent="0.25">
      <c r="A75" s="46"/>
      <c r="B75" s="174"/>
      <c r="C75" s="39" t="s">
        <v>134</v>
      </c>
      <c r="D75" s="39">
        <v>2</v>
      </c>
      <c r="E75" s="47">
        <v>50</v>
      </c>
      <c r="F75" s="77">
        <v>52</v>
      </c>
    </row>
    <row r="76" spans="1:8" x14ac:dyDescent="0.25">
      <c r="A76" s="46"/>
      <c r="B76" s="174"/>
      <c r="C76" s="39" t="s">
        <v>135</v>
      </c>
      <c r="D76" s="39">
        <v>2</v>
      </c>
      <c r="E76" s="47">
        <v>515</v>
      </c>
      <c r="F76" s="77">
        <v>516</v>
      </c>
    </row>
    <row r="77" spans="1:8" x14ac:dyDescent="0.25">
      <c r="A77" s="46"/>
      <c r="B77" s="174"/>
      <c r="C77" s="39" t="s">
        <v>138</v>
      </c>
      <c r="D77" s="39">
        <v>4</v>
      </c>
      <c r="E77" s="47">
        <v>2024</v>
      </c>
      <c r="F77" s="77">
        <v>11514</v>
      </c>
    </row>
    <row r="78" spans="1:8" x14ac:dyDescent="0.25">
      <c r="A78" s="46"/>
      <c r="B78" s="174"/>
      <c r="C78" s="39" t="s">
        <v>139</v>
      </c>
      <c r="D78" s="39">
        <v>1</v>
      </c>
      <c r="E78" s="47">
        <v>87</v>
      </c>
      <c r="F78" s="77">
        <v>88</v>
      </c>
    </row>
    <row r="79" spans="1:8" x14ac:dyDescent="0.25">
      <c r="A79" s="46"/>
      <c r="B79" s="174"/>
      <c r="C79" s="39" t="s">
        <v>140</v>
      </c>
      <c r="D79" s="39">
        <v>0</v>
      </c>
      <c r="E79" s="47">
        <v>84</v>
      </c>
      <c r="F79" s="77">
        <v>85</v>
      </c>
    </row>
    <row r="80" spans="1:8" x14ac:dyDescent="0.25">
      <c r="A80" s="46"/>
      <c r="B80" s="174"/>
      <c r="C80" s="39" t="s">
        <v>141</v>
      </c>
      <c r="D80" s="39">
        <v>5</v>
      </c>
      <c r="E80" s="47">
        <v>31</v>
      </c>
      <c r="F80" s="77">
        <v>36</v>
      </c>
    </row>
    <row r="81" spans="1:8" x14ac:dyDescent="0.25">
      <c r="A81" s="46"/>
      <c r="B81" s="174"/>
      <c r="C81" s="39" t="s">
        <v>142</v>
      </c>
      <c r="D81" s="39">
        <v>2</v>
      </c>
      <c r="E81" s="47">
        <v>753</v>
      </c>
      <c r="F81" s="77">
        <v>4440</v>
      </c>
    </row>
    <row r="82" spans="1:8" x14ac:dyDescent="0.25">
      <c r="A82" s="46"/>
      <c r="B82" s="174"/>
      <c r="C82" s="39" t="s">
        <v>143</v>
      </c>
      <c r="D82" s="39">
        <v>1</v>
      </c>
      <c r="E82" s="47">
        <v>146</v>
      </c>
      <c r="F82" s="77">
        <v>308</v>
      </c>
    </row>
    <row r="83" spans="1:8" x14ac:dyDescent="0.25">
      <c r="A83" s="46"/>
      <c r="B83" s="174"/>
      <c r="C83" s="39" t="s">
        <v>144</v>
      </c>
      <c r="D83" s="39">
        <v>4</v>
      </c>
      <c r="E83" s="47">
        <v>7398</v>
      </c>
      <c r="F83" s="77">
        <v>9875</v>
      </c>
    </row>
    <row r="84" spans="1:8" x14ac:dyDescent="0.25">
      <c r="A84" s="46"/>
      <c r="B84" s="174"/>
      <c r="C84" s="39" t="s">
        <v>145</v>
      </c>
      <c r="D84" s="39">
        <v>26</v>
      </c>
      <c r="E84" s="47">
        <v>4031</v>
      </c>
      <c r="F84" s="77">
        <v>4038</v>
      </c>
    </row>
    <row r="85" spans="1:8" x14ac:dyDescent="0.25">
      <c r="A85" s="46"/>
      <c r="B85" s="174"/>
      <c r="C85" s="39" t="s">
        <v>146</v>
      </c>
      <c r="D85" s="39">
        <v>2</v>
      </c>
      <c r="E85" s="47">
        <v>189</v>
      </c>
      <c r="F85" s="77">
        <v>2864</v>
      </c>
    </row>
    <row r="86" spans="1:8" x14ac:dyDescent="0.25">
      <c r="A86" s="46"/>
      <c r="B86" s="174"/>
      <c r="C86" s="39" t="s">
        <v>147</v>
      </c>
      <c r="D86" s="39">
        <v>4</v>
      </c>
      <c r="E86" s="47">
        <v>740</v>
      </c>
      <c r="F86" s="77">
        <v>764</v>
      </c>
    </row>
    <row r="87" spans="1:8" x14ac:dyDescent="0.25">
      <c r="A87" s="46"/>
      <c r="B87" s="174"/>
      <c r="C87" s="39" t="s">
        <v>148</v>
      </c>
      <c r="D87" s="39">
        <v>2</v>
      </c>
      <c r="E87" s="47">
        <v>406</v>
      </c>
      <c r="F87" s="77">
        <v>456</v>
      </c>
    </row>
    <row r="88" spans="1:8" s="53" customFormat="1" ht="16.5" thickBot="1" x14ac:dyDescent="0.3">
      <c r="A88" s="49"/>
      <c r="B88" s="175"/>
      <c r="C88" s="50" t="s">
        <v>25</v>
      </c>
      <c r="D88" s="53">
        <v>100</v>
      </c>
      <c r="E88" s="51">
        <v>39013</v>
      </c>
      <c r="F88" s="78">
        <v>182873</v>
      </c>
      <c r="H88" s="39"/>
    </row>
    <row r="89" spans="1:8" x14ac:dyDescent="0.25">
      <c r="A89" s="54"/>
      <c r="B89" s="43"/>
      <c r="C89" s="43"/>
      <c r="D89" s="43"/>
      <c r="E89" s="43"/>
      <c r="F89" s="45"/>
    </row>
    <row r="90" spans="1:8" x14ac:dyDescent="0.25">
      <c r="A90" s="46"/>
      <c r="B90" s="174" t="s">
        <v>154</v>
      </c>
      <c r="C90" s="39" t="s">
        <v>127</v>
      </c>
      <c r="D90" s="47">
        <v>46</v>
      </c>
      <c r="E90" s="47">
        <v>78315</v>
      </c>
      <c r="F90" s="77">
        <v>81153</v>
      </c>
      <c r="H90" s="53"/>
    </row>
    <row r="91" spans="1:8" x14ac:dyDescent="0.25">
      <c r="A91" s="46"/>
      <c r="B91" s="174"/>
      <c r="C91" s="39" t="s">
        <v>134</v>
      </c>
      <c r="D91" s="47">
        <v>0</v>
      </c>
      <c r="E91" s="47">
        <v>566</v>
      </c>
      <c r="F91" s="77">
        <v>566</v>
      </c>
    </row>
    <row r="92" spans="1:8" x14ac:dyDescent="0.25">
      <c r="A92" s="46"/>
      <c r="B92" s="174"/>
      <c r="C92" s="39" t="s">
        <v>135</v>
      </c>
      <c r="D92" s="47">
        <v>0</v>
      </c>
      <c r="E92" s="47">
        <v>1431</v>
      </c>
      <c r="F92" s="77">
        <v>1437</v>
      </c>
    </row>
    <row r="93" spans="1:8" x14ac:dyDescent="0.25">
      <c r="A93" s="46"/>
      <c r="B93" s="174"/>
      <c r="C93" s="39" t="s">
        <v>138</v>
      </c>
      <c r="D93" s="47">
        <v>0</v>
      </c>
      <c r="E93" s="47">
        <v>729</v>
      </c>
      <c r="F93" s="77">
        <v>1085</v>
      </c>
    </row>
    <row r="94" spans="1:8" x14ac:dyDescent="0.25">
      <c r="A94" s="46"/>
      <c r="B94" s="174"/>
      <c r="C94" s="39" t="s">
        <v>139</v>
      </c>
      <c r="D94" s="47">
        <v>0</v>
      </c>
      <c r="E94" s="47">
        <v>78</v>
      </c>
      <c r="F94" s="77">
        <v>95</v>
      </c>
    </row>
    <row r="95" spans="1:8" x14ac:dyDescent="0.25">
      <c r="A95" s="46"/>
      <c r="B95" s="174"/>
      <c r="C95" s="39" t="s">
        <v>142</v>
      </c>
      <c r="D95" s="47">
        <v>2</v>
      </c>
      <c r="E95" s="47">
        <v>62</v>
      </c>
      <c r="F95" s="77">
        <v>88</v>
      </c>
    </row>
    <row r="96" spans="1:8" x14ac:dyDescent="0.25">
      <c r="A96" s="46"/>
      <c r="B96" s="174"/>
      <c r="C96" s="39" t="s">
        <v>143</v>
      </c>
      <c r="D96" s="47">
        <v>6</v>
      </c>
      <c r="E96" s="47">
        <v>1031</v>
      </c>
      <c r="F96" s="77">
        <v>1033</v>
      </c>
    </row>
    <row r="97" spans="1:8" x14ac:dyDescent="0.25">
      <c r="A97" s="46"/>
      <c r="B97" s="174"/>
      <c r="C97" s="39" t="s">
        <v>146</v>
      </c>
      <c r="D97" s="47">
        <v>8</v>
      </c>
      <c r="E97" s="47">
        <v>4046</v>
      </c>
      <c r="F97" s="77">
        <v>4196</v>
      </c>
    </row>
    <row r="98" spans="1:8" x14ac:dyDescent="0.25">
      <c r="A98" s="46"/>
      <c r="B98" s="174"/>
      <c r="C98" s="39" t="s">
        <v>148</v>
      </c>
      <c r="D98" s="47">
        <v>0</v>
      </c>
      <c r="E98" s="47">
        <v>394</v>
      </c>
      <c r="F98" s="77">
        <v>405</v>
      </c>
    </row>
    <row r="99" spans="1:8" s="53" customFormat="1" ht="16.5" thickBot="1" x14ac:dyDescent="0.3">
      <c r="A99" s="49"/>
      <c r="B99" s="175"/>
      <c r="C99" s="50" t="s">
        <v>258</v>
      </c>
      <c r="D99" s="51">
        <v>62</v>
      </c>
      <c r="E99" s="51">
        <v>86652</v>
      </c>
      <c r="F99" s="78">
        <v>90058</v>
      </c>
      <c r="H99" s="39"/>
    </row>
    <row r="100" spans="1:8" x14ac:dyDescent="0.25">
      <c r="A100" s="54"/>
      <c r="B100" s="43"/>
      <c r="C100" s="43"/>
      <c r="D100" s="43"/>
      <c r="E100" s="43"/>
      <c r="F100" s="45"/>
    </row>
    <row r="101" spans="1:8" x14ac:dyDescent="0.25">
      <c r="A101" s="46"/>
      <c r="B101" s="176" t="s">
        <v>31</v>
      </c>
      <c r="C101" s="39" t="s">
        <v>132</v>
      </c>
      <c r="D101" s="47">
        <v>280</v>
      </c>
      <c r="E101" s="47">
        <v>1810</v>
      </c>
      <c r="F101" s="77">
        <v>118972</v>
      </c>
    </row>
    <row r="102" spans="1:8" s="53" customFormat="1" ht="16.5" thickBot="1" x14ac:dyDescent="0.3">
      <c r="A102" s="49"/>
      <c r="B102" s="177"/>
      <c r="C102" s="50" t="s">
        <v>258</v>
      </c>
      <c r="D102" s="51">
        <v>280</v>
      </c>
      <c r="E102" s="51">
        <v>1810</v>
      </c>
      <c r="F102" s="78">
        <v>118972</v>
      </c>
    </row>
    <row r="103" spans="1:8" x14ac:dyDescent="0.25">
      <c r="A103" s="54"/>
      <c r="B103" s="43"/>
      <c r="C103" s="43"/>
      <c r="D103" s="43"/>
      <c r="E103" s="43"/>
      <c r="F103" s="45"/>
    </row>
    <row r="104" spans="1:8" x14ac:dyDescent="0.25">
      <c r="A104" s="46"/>
      <c r="B104" s="176" t="s">
        <v>34</v>
      </c>
      <c r="C104" s="39" t="s">
        <v>132</v>
      </c>
      <c r="D104" s="47">
        <v>15</v>
      </c>
      <c r="E104" s="47">
        <v>2997</v>
      </c>
      <c r="F104" s="77">
        <v>4644</v>
      </c>
    </row>
    <row r="105" spans="1:8" x14ac:dyDescent="0.25">
      <c r="A105" s="46"/>
      <c r="B105" s="176"/>
      <c r="C105" s="39" t="s">
        <v>133</v>
      </c>
      <c r="D105" s="47">
        <v>16</v>
      </c>
      <c r="E105" s="47">
        <v>14165</v>
      </c>
      <c r="F105" s="77">
        <v>16286</v>
      </c>
      <c r="H105" s="53"/>
    </row>
    <row r="106" spans="1:8" x14ac:dyDescent="0.25">
      <c r="A106" s="46"/>
      <c r="B106" s="176"/>
      <c r="C106" s="39" t="s">
        <v>155</v>
      </c>
      <c r="D106" s="47">
        <v>5</v>
      </c>
      <c r="E106" s="47">
        <v>611</v>
      </c>
      <c r="F106" s="77">
        <v>612</v>
      </c>
    </row>
    <row r="107" spans="1:8" x14ac:dyDescent="0.25">
      <c r="A107" s="46"/>
      <c r="B107" s="176"/>
      <c r="C107" s="39" t="s">
        <v>136</v>
      </c>
      <c r="D107" s="47">
        <v>5</v>
      </c>
      <c r="E107" s="47">
        <v>2042</v>
      </c>
      <c r="F107" s="77">
        <v>2043</v>
      </c>
    </row>
    <row r="108" spans="1:8" s="53" customFormat="1" ht="16.5" thickBot="1" x14ac:dyDescent="0.3">
      <c r="A108" s="49"/>
      <c r="B108" s="177"/>
      <c r="C108" s="50" t="s">
        <v>258</v>
      </c>
      <c r="D108" s="51">
        <v>41</v>
      </c>
      <c r="E108" s="51">
        <v>19815</v>
      </c>
      <c r="F108" s="78">
        <v>23585</v>
      </c>
      <c r="H108" s="39"/>
    </row>
    <row r="109" spans="1:8" x14ac:dyDescent="0.25">
      <c r="A109" s="54"/>
      <c r="B109" s="43"/>
      <c r="C109" s="43"/>
      <c r="D109" s="43"/>
      <c r="E109" s="43"/>
      <c r="F109" s="45"/>
    </row>
    <row r="110" spans="1:8" x14ac:dyDescent="0.25">
      <c r="A110" s="46"/>
      <c r="B110" s="176" t="s">
        <v>35</v>
      </c>
      <c r="C110" s="39" t="s">
        <v>156</v>
      </c>
      <c r="D110" s="47">
        <v>33</v>
      </c>
      <c r="E110" s="47">
        <v>11154</v>
      </c>
      <c r="F110" s="77">
        <v>28727</v>
      </c>
    </row>
    <row r="111" spans="1:8" s="53" customFormat="1" ht="16.5" customHeight="1" thickBot="1" x14ac:dyDescent="0.3">
      <c r="A111" s="49"/>
      <c r="B111" s="177"/>
      <c r="C111" s="50" t="s">
        <v>258</v>
      </c>
      <c r="D111" s="51">
        <v>33</v>
      </c>
      <c r="E111" s="51">
        <v>11154</v>
      </c>
      <c r="F111" s="78">
        <v>28727</v>
      </c>
    </row>
    <row r="112" spans="1:8" s="53" customFormat="1" ht="16.5" customHeight="1" x14ac:dyDescent="0.25">
      <c r="A112" s="62"/>
      <c r="B112" s="79"/>
      <c r="D112" s="63"/>
      <c r="E112" s="63"/>
      <c r="F112" s="80"/>
      <c r="H112" s="39"/>
    </row>
    <row r="113" spans="1:8" x14ac:dyDescent="0.25">
      <c r="A113" s="46"/>
      <c r="B113" s="176" t="s">
        <v>37</v>
      </c>
      <c r="C113" s="39" t="s">
        <v>132</v>
      </c>
      <c r="D113" s="47">
        <v>150</v>
      </c>
      <c r="E113" s="47">
        <v>19703</v>
      </c>
      <c r="F113" s="77">
        <v>72584</v>
      </c>
    </row>
    <row r="114" spans="1:8" s="53" customFormat="1" ht="16.5" thickBot="1" x14ac:dyDescent="0.3">
      <c r="A114" s="49"/>
      <c r="B114" s="177"/>
      <c r="C114" s="50" t="s">
        <v>258</v>
      </c>
      <c r="D114" s="51">
        <v>150</v>
      </c>
      <c r="E114" s="51">
        <v>19703</v>
      </c>
      <c r="F114" s="78">
        <v>72584</v>
      </c>
    </row>
    <row r="115" spans="1:8" x14ac:dyDescent="0.25">
      <c r="A115" s="54"/>
      <c r="B115" s="43"/>
      <c r="C115" s="43"/>
      <c r="D115" s="43"/>
      <c r="E115" s="43"/>
      <c r="F115" s="45"/>
    </row>
    <row r="116" spans="1:8" x14ac:dyDescent="0.25">
      <c r="A116" s="46"/>
      <c r="B116" s="174" t="s">
        <v>157</v>
      </c>
      <c r="C116" s="39" t="s">
        <v>127</v>
      </c>
      <c r="D116" s="47">
        <v>15</v>
      </c>
      <c r="E116" s="47">
        <v>3952</v>
      </c>
      <c r="F116" s="77">
        <v>3956</v>
      </c>
    </row>
    <row r="117" spans="1:8" s="53" customFormat="1" ht="16.5" thickBot="1" x14ac:dyDescent="0.3">
      <c r="A117" s="49"/>
      <c r="B117" s="175"/>
      <c r="C117" s="50" t="s">
        <v>258</v>
      </c>
      <c r="D117" s="51">
        <v>15</v>
      </c>
      <c r="E117" s="51">
        <v>3952</v>
      </c>
      <c r="F117" s="78">
        <v>3956</v>
      </c>
    </row>
    <row r="118" spans="1:8" x14ac:dyDescent="0.25">
      <c r="A118" s="54"/>
      <c r="B118" s="43"/>
      <c r="C118" s="43"/>
      <c r="D118" s="43"/>
      <c r="E118" s="43"/>
      <c r="F118" s="45"/>
    </row>
    <row r="119" spans="1:8" ht="24" customHeight="1" x14ac:dyDescent="0.25">
      <c r="A119" s="46"/>
      <c r="B119" s="176" t="s">
        <v>40</v>
      </c>
      <c r="C119" s="39" t="s">
        <v>133</v>
      </c>
      <c r="D119" s="47">
        <v>174</v>
      </c>
      <c r="E119" s="47">
        <v>2723</v>
      </c>
      <c r="F119" s="77">
        <v>57588</v>
      </c>
    </row>
    <row r="120" spans="1:8" s="53" customFormat="1" ht="22.5" customHeight="1" thickBot="1" x14ac:dyDescent="0.3">
      <c r="A120" s="49"/>
      <c r="B120" s="177"/>
      <c r="C120" s="50" t="s">
        <v>258</v>
      </c>
      <c r="D120" s="51">
        <v>174</v>
      </c>
      <c r="E120" s="51">
        <v>2723</v>
      </c>
      <c r="F120" s="78">
        <v>57588</v>
      </c>
    </row>
    <row r="121" spans="1:8" x14ac:dyDescent="0.25">
      <c r="A121" s="54"/>
      <c r="B121" s="43"/>
      <c r="C121" s="43"/>
      <c r="D121" s="43"/>
      <c r="E121" s="43"/>
      <c r="F121" s="45"/>
    </row>
    <row r="122" spans="1:8" x14ac:dyDescent="0.25">
      <c r="A122" s="46"/>
      <c r="B122" s="176" t="s">
        <v>43</v>
      </c>
      <c r="C122" s="39" t="s">
        <v>133</v>
      </c>
      <c r="D122" s="47">
        <v>35</v>
      </c>
      <c r="E122" s="47">
        <v>3520</v>
      </c>
      <c r="F122" s="77">
        <v>8254</v>
      </c>
    </row>
    <row r="123" spans="1:8" x14ac:dyDescent="0.25">
      <c r="A123" s="46"/>
      <c r="B123" s="176"/>
      <c r="C123" s="39" t="s">
        <v>143</v>
      </c>
      <c r="D123" s="47">
        <v>5</v>
      </c>
      <c r="E123" s="47">
        <v>0</v>
      </c>
      <c r="F123" s="77">
        <v>0</v>
      </c>
    </row>
    <row r="124" spans="1:8" s="53" customFormat="1" ht="16.5" thickBot="1" x14ac:dyDescent="0.3">
      <c r="A124" s="49"/>
      <c r="B124" s="177"/>
      <c r="C124" s="50" t="s">
        <v>258</v>
      </c>
      <c r="D124" s="51">
        <v>40</v>
      </c>
      <c r="E124" s="51">
        <v>3520</v>
      </c>
      <c r="F124" s="78">
        <v>8254</v>
      </c>
      <c r="H124" s="39"/>
    </row>
    <row r="125" spans="1:8" x14ac:dyDescent="0.25">
      <c r="A125" s="54"/>
      <c r="B125" s="43"/>
      <c r="C125" s="43"/>
      <c r="D125" s="43"/>
      <c r="E125" s="43"/>
      <c r="F125" s="45"/>
    </row>
    <row r="126" spans="1:8" x14ac:dyDescent="0.25">
      <c r="A126" s="46"/>
      <c r="B126" s="176" t="s">
        <v>44</v>
      </c>
      <c r="C126" s="39" t="s">
        <v>132</v>
      </c>
      <c r="D126" s="47">
        <v>70</v>
      </c>
      <c r="E126" s="47">
        <v>4203</v>
      </c>
      <c r="F126" s="77">
        <v>15651</v>
      </c>
    </row>
    <row r="127" spans="1:8" s="53" customFormat="1" ht="16.5" thickBot="1" x14ac:dyDescent="0.3">
      <c r="A127" s="49"/>
      <c r="B127" s="177"/>
      <c r="C127" s="50" t="s">
        <v>258</v>
      </c>
      <c r="D127" s="51">
        <v>70</v>
      </c>
      <c r="E127" s="51">
        <v>4203</v>
      </c>
      <c r="F127" s="78">
        <v>15651</v>
      </c>
    </row>
    <row r="128" spans="1:8" s="53" customFormat="1" x14ac:dyDescent="0.25">
      <c r="A128" s="54"/>
      <c r="B128" s="81"/>
      <c r="C128" s="43"/>
      <c r="D128" s="44"/>
      <c r="E128" s="44"/>
      <c r="F128" s="82"/>
    </row>
    <row r="129" spans="1:10" s="53" customFormat="1" x14ac:dyDescent="0.25">
      <c r="A129" s="62"/>
      <c r="B129" s="176" t="s">
        <v>42</v>
      </c>
      <c r="C129" s="39" t="s">
        <v>146</v>
      </c>
      <c r="D129" s="47">
        <v>0</v>
      </c>
      <c r="E129" s="47">
        <v>250</v>
      </c>
      <c r="F129" s="77">
        <v>250</v>
      </c>
    </row>
    <row r="130" spans="1:10" s="53" customFormat="1" ht="16.5" thickBot="1" x14ac:dyDescent="0.3">
      <c r="A130" s="49"/>
      <c r="B130" s="177"/>
      <c r="C130" s="50" t="s">
        <v>258</v>
      </c>
      <c r="D130" s="51">
        <v>0</v>
      </c>
      <c r="E130" s="51">
        <v>250</v>
      </c>
      <c r="F130" s="78">
        <v>250</v>
      </c>
    </row>
    <row r="131" spans="1:10" s="53" customFormat="1" x14ac:dyDescent="0.25">
      <c r="A131" s="62"/>
      <c r="B131" s="79"/>
      <c r="D131" s="63"/>
      <c r="E131" s="63"/>
      <c r="F131" s="80"/>
      <c r="I131" s="39"/>
      <c r="J131" s="39"/>
    </row>
    <row r="132" spans="1:10" s="53" customFormat="1" x14ac:dyDescent="0.25">
      <c r="A132" s="62"/>
      <c r="B132" s="176" t="s">
        <v>158</v>
      </c>
      <c r="C132" s="39" t="s">
        <v>127</v>
      </c>
      <c r="D132" s="47">
        <v>0</v>
      </c>
      <c r="E132" s="47">
        <v>12</v>
      </c>
      <c r="F132" s="77">
        <v>14</v>
      </c>
      <c r="H132" s="39"/>
      <c r="I132" s="39"/>
      <c r="J132" s="39"/>
    </row>
    <row r="133" spans="1:10" s="53" customFormat="1" x14ac:dyDescent="0.25">
      <c r="A133" s="62"/>
      <c r="B133" s="176"/>
      <c r="C133" s="39" t="s">
        <v>377</v>
      </c>
      <c r="D133" s="47">
        <v>0</v>
      </c>
      <c r="E133" s="47">
        <v>181</v>
      </c>
      <c r="F133" s="77">
        <v>181</v>
      </c>
    </row>
    <row r="134" spans="1:10" s="53" customFormat="1" x14ac:dyDescent="0.25">
      <c r="A134" s="62"/>
      <c r="B134" s="176"/>
      <c r="C134" s="39" t="s">
        <v>135</v>
      </c>
      <c r="D134" s="47">
        <v>0</v>
      </c>
      <c r="E134" s="47">
        <v>28</v>
      </c>
      <c r="F134" s="77">
        <v>28</v>
      </c>
      <c r="H134" s="39"/>
      <c r="I134" s="39"/>
      <c r="J134" s="39"/>
    </row>
    <row r="135" spans="1:10" s="53" customFormat="1" x14ac:dyDescent="0.25">
      <c r="A135" s="62"/>
      <c r="B135" s="176"/>
      <c r="C135" s="39" t="s">
        <v>140</v>
      </c>
      <c r="D135" s="47">
        <v>0</v>
      </c>
      <c r="E135" s="47">
        <v>5</v>
      </c>
      <c r="F135" s="77">
        <v>5</v>
      </c>
    </row>
    <row r="136" spans="1:10" s="53" customFormat="1" x14ac:dyDescent="0.25">
      <c r="A136" s="62"/>
      <c r="B136" s="176"/>
      <c r="C136" s="39" t="s">
        <v>142</v>
      </c>
      <c r="D136" s="47">
        <v>0</v>
      </c>
      <c r="E136" s="47">
        <v>19</v>
      </c>
      <c r="F136" s="77">
        <v>19</v>
      </c>
      <c r="H136" s="39"/>
      <c r="I136" s="39"/>
      <c r="J136" s="39"/>
    </row>
    <row r="137" spans="1:10" s="53" customFormat="1" x14ac:dyDescent="0.25">
      <c r="A137" s="62"/>
      <c r="B137" s="176"/>
      <c r="C137" s="39" t="s">
        <v>146</v>
      </c>
      <c r="D137" s="47">
        <v>0</v>
      </c>
      <c r="E137" s="47">
        <v>24</v>
      </c>
      <c r="F137" s="77">
        <v>24</v>
      </c>
      <c r="H137" s="39"/>
      <c r="I137" s="39"/>
      <c r="J137" s="39"/>
    </row>
    <row r="138" spans="1:10" s="53" customFormat="1" ht="16.5" thickBot="1" x14ac:dyDescent="0.3">
      <c r="A138" s="62"/>
      <c r="B138" s="177"/>
      <c r="C138" s="53" t="s">
        <v>258</v>
      </c>
      <c r="D138" s="63">
        <v>0</v>
      </c>
      <c r="E138" s="63">
        <v>269</v>
      </c>
      <c r="F138" s="80">
        <v>271</v>
      </c>
      <c r="I138" s="39"/>
      <c r="J138" s="39"/>
    </row>
    <row r="139" spans="1:10" x14ac:dyDescent="0.25">
      <c r="A139" s="41" t="s">
        <v>50</v>
      </c>
      <c r="B139" s="43"/>
      <c r="C139" s="43"/>
      <c r="D139" s="43"/>
      <c r="E139" s="43"/>
      <c r="F139" s="45"/>
    </row>
    <row r="140" spans="1:10" x14ac:dyDescent="0.25">
      <c r="A140" s="46"/>
      <c r="B140" s="174" t="s">
        <v>51</v>
      </c>
      <c r="C140" s="39" t="s">
        <v>127</v>
      </c>
      <c r="D140" s="47">
        <v>12</v>
      </c>
      <c r="E140" s="47">
        <v>3641</v>
      </c>
      <c r="F140" s="77">
        <v>3659</v>
      </c>
    </row>
    <row r="141" spans="1:10" s="53" customFormat="1" ht="16.5" thickBot="1" x14ac:dyDescent="0.3">
      <c r="A141" s="49"/>
      <c r="B141" s="175"/>
      <c r="C141" s="50" t="s">
        <v>258</v>
      </c>
      <c r="D141" s="51">
        <v>12</v>
      </c>
      <c r="E141" s="51">
        <v>3641</v>
      </c>
      <c r="F141" s="78">
        <v>3659</v>
      </c>
    </row>
    <row r="142" spans="1:10" x14ac:dyDescent="0.25">
      <c r="A142" s="54"/>
      <c r="B142" s="43"/>
      <c r="C142" s="43"/>
      <c r="D142" s="43"/>
      <c r="E142" s="43"/>
      <c r="F142" s="45"/>
    </row>
    <row r="143" spans="1:10" x14ac:dyDescent="0.25">
      <c r="A143" s="46"/>
      <c r="B143" s="174" t="s">
        <v>52</v>
      </c>
      <c r="C143" s="39" t="s">
        <v>127</v>
      </c>
      <c r="D143" s="47">
        <v>6</v>
      </c>
      <c r="E143" s="47">
        <v>7856</v>
      </c>
      <c r="F143" s="77">
        <v>8543</v>
      </c>
    </row>
    <row r="144" spans="1:10" x14ac:dyDescent="0.25">
      <c r="A144" s="46"/>
      <c r="B144" s="174"/>
      <c r="C144" s="39" t="s">
        <v>131</v>
      </c>
      <c r="D144" s="47">
        <v>1</v>
      </c>
      <c r="E144" s="47">
        <v>1347</v>
      </c>
      <c r="F144" s="77">
        <v>1438</v>
      </c>
      <c r="H144" s="53"/>
    </row>
    <row r="145" spans="1:8" x14ac:dyDescent="0.25">
      <c r="A145" s="46"/>
      <c r="B145" s="174"/>
      <c r="C145" s="39" t="s">
        <v>133</v>
      </c>
      <c r="D145" s="47">
        <v>3</v>
      </c>
      <c r="E145" s="47">
        <v>415</v>
      </c>
      <c r="F145" s="77">
        <v>1044</v>
      </c>
    </row>
    <row r="146" spans="1:8" x14ac:dyDescent="0.25">
      <c r="A146" s="46"/>
      <c r="B146" s="174"/>
      <c r="C146" s="39" t="s">
        <v>134</v>
      </c>
      <c r="D146" s="47">
        <v>8</v>
      </c>
      <c r="E146" s="47">
        <v>2508</v>
      </c>
      <c r="F146" s="77">
        <v>2562</v>
      </c>
    </row>
    <row r="147" spans="1:8" x14ac:dyDescent="0.25">
      <c r="A147" s="46"/>
      <c r="B147" s="174"/>
      <c r="C147" s="39" t="s">
        <v>135</v>
      </c>
      <c r="D147" s="47">
        <v>0</v>
      </c>
      <c r="E147" s="47">
        <v>1624</v>
      </c>
      <c r="F147" s="77">
        <v>1624</v>
      </c>
    </row>
    <row r="148" spans="1:8" x14ac:dyDescent="0.25">
      <c r="A148" s="46"/>
      <c r="B148" s="174"/>
      <c r="C148" s="39" t="s">
        <v>146</v>
      </c>
      <c r="D148" s="47">
        <v>5</v>
      </c>
      <c r="E148" s="47">
        <v>922</v>
      </c>
      <c r="F148" s="77">
        <v>982</v>
      </c>
    </row>
    <row r="149" spans="1:8" x14ac:dyDescent="0.25">
      <c r="A149" s="46"/>
      <c r="B149" s="174"/>
      <c r="C149" s="39" t="s">
        <v>147</v>
      </c>
      <c r="D149" s="47">
        <v>0</v>
      </c>
      <c r="E149" s="47">
        <v>322</v>
      </c>
      <c r="F149" s="77">
        <v>322</v>
      </c>
    </row>
    <row r="150" spans="1:8" s="53" customFormat="1" ht="16.5" thickBot="1" x14ac:dyDescent="0.3">
      <c r="A150" s="49"/>
      <c r="B150" s="175"/>
      <c r="C150" s="50" t="s">
        <v>258</v>
      </c>
      <c r="D150" s="51">
        <v>23</v>
      </c>
      <c r="E150" s="51">
        <v>14994</v>
      </c>
      <c r="F150" s="78">
        <v>16515</v>
      </c>
      <c r="H150" s="39"/>
    </row>
    <row r="151" spans="1:8" x14ac:dyDescent="0.25">
      <c r="A151" s="54"/>
      <c r="B151" s="43"/>
      <c r="C151" s="43"/>
      <c r="D151" s="43"/>
      <c r="E151" s="43"/>
      <c r="F151" s="45"/>
    </row>
    <row r="152" spans="1:8" x14ac:dyDescent="0.25">
      <c r="A152" s="46"/>
      <c r="B152" s="174" t="s">
        <v>53</v>
      </c>
      <c r="C152" s="39" t="s">
        <v>127</v>
      </c>
      <c r="D152" s="47">
        <v>4</v>
      </c>
      <c r="E152" s="47">
        <v>797</v>
      </c>
      <c r="F152" s="77">
        <v>1003</v>
      </c>
    </row>
    <row r="153" spans="1:8" s="53" customFormat="1" ht="16.5" thickBot="1" x14ac:dyDescent="0.3">
      <c r="A153" s="49"/>
      <c r="B153" s="175"/>
      <c r="C153" s="50" t="s">
        <v>258</v>
      </c>
      <c r="D153" s="51">
        <v>4</v>
      </c>
      <c r="E153" s="51">
        <v>797</v>
      </c>
      <c r="F153" s="78">
        <v>1003</v>
      </c>
    </row>
    <row r="154" spans="1:8" x14ac:dyDescent="0.25">
      <c r="A154" s="41" t="s">
        <v>159</v>
      </c>
      <c r="B154" s="43"/>
      <c r="C154" s="43"/>
      <c r="D154" s="43"/>
      <c r="E154" s="43"/>
      <c r="F154" s="45"/>
    </row>
    <row r="155" spans="1:8" x14ac:dyDescent="0.25">
      <c r="A155" s="46"/>
      <c r="B155" s="176" t="s">
        <v>160</v>
      </c>
      <c r="C155" s="39" t="s">
        <v>127</v>
      </c>
      <c r="D155" s="47">
        <v>17</v>
      </c>
      <c r="E155" s="47">
        <v>4186</v>
      </c>
      <c r="F155" s="77">
        <v>4765</v>
      </c>
    </row>
    <row r="156" spans="1:8" x14ac:dyDescent="0.25">
      <c r="A156" s="46"/>
      <c r="B156" s="176"/>
      <c r="C156" s="39" t="s">
        <v>156</v>
      </c>
      <c r="D156" s="47">
        <v>3</v>
      </c>
      <c r="E156" s="47">
        <v>807</v>
      </c>
      <c r="F156" s="77">
        <v>945</v>
      </c>
      <c r="H156" s="53"/>
    </row>
    <row r="157" spans="1:8" x14ac:dyDescent="0.25">
      <c r="A157" s="46"/>
      <c r="B157" s="176"/>
      <c r="C157" s="39" t="s">
        <v>131</v>
      </c>
      <c r="D157" s="47">
        <v>3</v>
      </c>
      <c r="E157" s="47">
        <v>395</v>
      </c>
      <c r="F157" s="77">
        <v>583</v>
      </c>
    </row>
    <row r="158" spans="1:8" x14ac:dyDescent="0.25">
      <c r="A158" s="46"/>
      <c r="B158" s="176"/>
      <c r="C158" s="39" t="s">
        <v>133</v>
      </c>
      <c r="D158" s="47">
        <v>4</v>
      </c>
      <c r="E158" s="47">
        <v>1033</v>
      </c>
      <c r="F158" s="77">
        <v>1558</v>
      </c>
    </row>
    <row r="159" spans="1:8" x14ac:dyDescent="0.25">
      <c r="A159" s="46"/>
      <c r="B159" s="176"/>
      <c r="C159" s="39" t="s">
        <v>134</v>
      </c>
      <c r="D159" s="47">
        <v>9</v>
      </c>
      <c r="E159" s="47">
        <v>1024</v>
      </c>
      <c r="F159" s="77">
        <v>1038</v>
      </c>
    </row>
    <row r="160" spans="1:8" x14ac:dyDescent="0.25">
      <c r="A160" s="46"/>
      <c r="B160" s="176"/>
      <c r="C160" s="39" t="s">
        <v>135</v>
      </c>
      <c r="D160" s="47">
        <v>0</v>
      </c>
      <c r="E160" s="47">
        <v>653</v>
      </c>
      <c r="F160" s="77">
        <v>656</v>
      </c>
    </row>
    <row r="161" spans="1:8" x14ac:dyDescent="0.25">
      <c r="A161" s="46"/>
      <c r="B161" s="176"/>
      <c r="C161" s="39" t="s">
        <v>138</v>
      </c>
      <c r="D161" s="47">
        <v>1</v>
      </c>
      <c r="E161" s="47">
        <v>102</v>
      </c>
      <c r="F161" s="77">
        <v>111</v>
      </c>
    </row>
    <row r="162" spans="1:8" x14ac:dyDescent="0.25">
      <c r="A162" s="46"/>
      <c r="B162" s="176"/>
      <c r="C162" s="39" t="s">
        <v>139</v>
      </c>
      <c r="D162" s="47">
        <v>0</v>
      </c>
      <c r="E162" s="47">
        <v>49</v>
      </c>
      <c r="F162" s="77">
        <v>51</v>
      </c>
    </row>
    <row r="163" spans="1:8" x14ac:dyDescent="0.25">
      <c r="A163" s="46"/>
      <c r="B163" s="176"/>
      <c r="C163" s="39" t="s">
        <v>140</v>
      </c>
      <c r="D163" s="47">
        <v>2</v>
      </c>
      <c r="E163" s="47">
        <v>505</v>
      </c>
      <c r="F163" s="77">
        <v>507</v>
      </c>
    </row>
    <row r="164" spans="1:8" x14ac:dyDescent="0.25">
      <c r="A164" s="46"/>
      <c r="B164" s="176"/>
      <c r="C164" s="39" t="s">
        <v>141</v>
      </c>
      <c r="D164" s="47">
        <v>0</v>
      </c>
      <c r="E164" s="47">
        <v>80</v>
      </c>
      <c r="F164" s="77">
        <v>80</v>
      </c>
    </row>
    <row r="165" spans="1:8" x14ac:dyDescent="0.25">
      <c r="A165" s="46"/>
      <c r="B165" s="176"/>
      <c r="C165" s="39" t="s">
        <v>142</v>
      </c>
      <c r="D165" s="47">
        <v>3</v>
      </c>
      <c r="E165" s="47">
        <v>146</v>
      </c>
      <c r="F165" s="77">
        <v>186</v>
      </c>
    </row>
    <row r="166" spans="1:8" x14ac:dyDescent="0.25">
      <c r="A166" s="46"/>
      <c r="B166" s="176"/>
      <c r="C166" s="39" t="s">
        <v>143</v>
      </c>
      <c r="D166" s="47">
        <v>0</v>
      </c>
      <c r="E166" s="47">
        <v>87</v>
      </c>
      <c r="F166" s="77">
        <v>128</v>
      </c>
    </row>
    <row r="167" spans="1:8" x14ac:dyDescent="0.25">
      <c r="A167" s="46"/>
      <c r="B167" s="176"/>
      <c r="C167" s="39" t="s">
        <v>144</v>
      </c>
      <c r="D167" s="47">
        <v>4</v>
      </c>
      <c r="E167" s="47">
        <v>95</v>
      </c>
      <c r="F167" s="77">
        <v>102</v>
      </c>
    </row>
    <row r="168" spans="1:8" x14ac:dyDescent="0.25">
      <c r="A168" s="46"/>
      <c r="B168" s="176"/>
      <c r="C168" s="39" t="s">
        <v>145</v>
      </c>
      <c r="D168" s="47">
        <v>0</v>
      </c>
      <c r="E168" s="47">
        <v>412</v>
      </c>
      <c r="F168" s="77">
        <v>777</v>
      </c>
    </row>
    <row r="169" spans="1:8" x14ac:dyDescent="0.25">
      <c r="A169" s="46"/>
      <c r="B169" s="176"/>
      <c r="C169" s="39" t="s">
        <v>146</v>
      </c>
      <c r="D169" s="47">
        <v>4</v>
      </c>
      <c r="E169" s="47">
        <v>780</v>
      </c>
      <c r="F169" s="77">
        <v>936</v>
      </c>
    </row>
    <row r="170" spans="1:8" x14ac:dyDescent="0.25">
      <c r="A170" s="46"/>
      <c r="B170" s="176"/>
      <c r="C170" s="39" t="s">
        <v>147</v>
      </c>
      <c r="D170" s="47">
        <v>0</v>
      </c>
      <c r="E170" s="47">
        <v>542</v>
      </c>
      <c r="F170" s="77">
        <v>587</v>
      </c>
    </row>
    <row r="171" spans="1:8" s="53" customFormat="1" ht="16.5" thickBot="1" x14ac:dyDescent="0.3">
      <c r="A171" s="49"/>
      <c r="B171" s="177"/>
      <c r="C171" s="50" t="s">
        <v>258</v>
      </c>
      <c r="D171" s="51">
        <v>50</v>
      </c>
      <c r="E171" s="51">
        <v>10896</v>
      </c>
      <c r="F171" s="78">
        <v>13010</v>
      </c>
      <c r="H171" s="39"/>
    </row>
    <row r="172" spans="1:8" x14ac:dyDescent="0.25">
      <c r="A172" s="54"/>
      <c r="B172" s="43"/>
      <c r="C172" s="43"/>
      <c r="D172" s="43"/>
      <c r="E172" s="43"/>
      <c r="F172" s="45"/>
    </row>
    <row r="173" spans="1:8" ht="24" customHeight="1" x14ac:dyDescent="0.25">
      <c r="A173" s="46"/>
      <c r="B173" s="176" t="s">
        <v>59</v>
      </c>
      <c r="C173" s="39" t="s">
        <v>132</v>
      </c>
      <c r="D173" s="47">
        <v>90</v>
      </c>
      <c r="E173" s="47">
        <v>419</v>
      </c>
      <c r="F173" s="77">
        <v>33225</v>
      </c>
    </row>
    <row r="174" spans="1:8" s="53" customFormat="1" ht="24.75" customHeight="1" thickBot="1" x14ac:dyDescent="0.3">
      <c r="A174" s="49"/>
      <c r="B174" s="177"/>
      <c r="C174" s="50" t="s">
        <v>258</v>
      </c>
      <c r="D174" s="51">
        <v>90</v>
      </c>
      <c r="E174" s="51">
        <v>419</v>
      </c>
      <c r="F174" s="78">
        <v>33225</v>
      </c>
    </row>
    <row r="175" spans="1:8" x14ac:dyDescent="0.25">
      <c r="A175" s="41" t="s">
        <v>61</v>
      </c>
      <c r="B175" s="43"/>
      <c r="C175" s="43"/>
      <c r="D175" s="43"/>
      <c r="E175" s="43"/>
      <c r="F175" s="45"/>
    </row>
    <row r="176" spans="1:8" x14ac:dyDescent="0.25">
      <c r="A176" s="46"/>
      <c r="B176" s="174" t="s">
        <v>62</v>
      </c>
      <c r="C176" s="39" t="s">
        <v>127</v>
      </c>
      <c r="D176" s="47">
        <v>10</v>
      </c>
      <c r="E176" s="47">
        <v>6192</v>
      </c>
      <c r="F176" s="77">
        <v>6949</v>
      </c>
    </row>
    <row r="177" spans="1:8" x14ac:dyDescent="0.25">
      <c r="A177" s="46"/>
      <c r="B177" s="174"/>
      <c r="C177" s="39" t="s">
        <v>156</v>
      </c>
      <c r="D177" s="47">
        <v>6</v>
      </c>
      <c r="E177" s="47">
        <v>1148</v>
      </c>
      <c r="F177" s="77">
        <v>2570</v>
      </c>
      <c r="H177" s="53"/>
    </row>
    <row r="178" spans="1:8" x14ac:dyDescent="0.25">
      <c r="A178" s="46"/>
      <c r="B178" s="174"/>
      <c r="C178" s="39" t="s">
        <v>131</v>
      </c>
      <c r="D178" s="47">
        <v>8</v>
      </c>
      <c r="E178" s="47">
        <v>1394</v>
      </c>
      <c r="F178" s="77">
        <v>1575</v>
      </c>
    </row>
    <row r="179" spans="1:8" x14ac:dyDescent="0.25">
      <c r="A179" s="46"/>
      <c r="B179" s="174"/>
      <c r="C179" s="39" t="s">
        <v>132</v>
      </c>
      <c r="D179" s="47">
        <v>55</v>
      </c>
      <c r="E179" s="47">
        <v>7753</v>
      </c>
      <c r="F179" s="77">
        <v>7753</v>
      </c>
    </row>
    <row r="180" spans="1:8" x14ac:dyDescent="0.25">
      <c r="A180" s="46"/>
      <c r="B180" s="174"/>
      <c r="C180" s="39" t="s">
        <v>133</v>
      </c>
      <c r="D180" s="47">
        <v>7</v>
      </c>
      <c r="E180" s="47">
        <v>804</v>
      </c>
      <c r="F180" s="77">
        <v>1072</v>
      </c>
    </row>
    <row r="181" spans="1:8" x14ac:dyDescent="0.25">
      <c r="A181" s="46"/>
      <c r="B181" s="174"/>
      <c r="C181" s="39" t="s">
        <v>134</v>
      </c>
      <c r="D181" s="47">
        <v>10</v>
      </c>
      <c r="E181" s="47">
        <v>375</v>
      </c>
      <c r="F181" s="77">
        <v>375</v>
      </c>
    </row>
    <row r="182" spans="1:8" x14ac:dyDescent="0.25">
      <c r="A182" s="46"/>
      <c r="B182" s="174"/>
      <c r="C182" s="39" t="s">
        <v>135</v>
      </c>
      <c r="D182" s="47">
        <v>10</v>
      </c>
      <c r="E182" s="47">
        <v>608</v>
      </c>
      <c r="F182" s="77">
        <v>608</v>
      </c>
    </row>
    <row r="183" spans="1:8" x14ac:dyDescent="0.25">
      <c r="A183" s="46"/>
      <c r="B183" s="174"/>
      <c r="C183" s="39" t="s">
        <v>138</v>
      </c>
      <c r="D183" s="47">
        <v>2</v>
      </c>
      <c r="E183" s="47">
        <v>379</v>
      </c>
      <c r="F183" s="77">
        <v>379</v>
      </c>
    </row>
    <row r="184" spans="1:8" x14ac:dyDescent="0.25">
      <c r="A184" s="46"/>
      <c r="B184" s="174"/>
      <c r="C184" s="39" t="s">
        <v>139</v>
      </c>
      <c r="D184" s="47">
        <v>1</v>
      </c>
      <c r="E184" s="47">
        <v>79</v>
      </c>
      <c r="F184" s="77">
        <v>79</v>
      </c>
    </row>
    <row r="185" spans="1:8" x14ac:dyDescent="0.25">
      <c r="A185" s="46"/>
      <c r="B185" s="174"/>
      <c r="C185" s="39" t="s">
        <v>142</v>
      </c>
      <c r="D185" s="47">
        <v>2</v>
      </c>
      <c r="E185" s="47">
        <v>194</v>
      </c>
      <c r="F185" s="77">
        <v>223</v>
      </c>
    </row>
    <row r="186" spans="1:8" x14ac:dyDescent="0.25">
      <c r="A186" s="46"/>
      <c r="B186" s="174"/>
      <c r="C186" s="39" t="s">
        <v>143</v>
      </c>
      <c r="D186" s="47">
        <v>3</v>
      </c>
      <c r="E186" s="47">
        <v>578</v>
      </c>
      <c r="F186" s="77">
        <v>578</v>
      </c>
    </row>
    <row r="187" spans="1:8" x14ac:dyDescent="0.25">
      <c r="A187" s="46"/>
      <c r="B187" s="174"/>
      <c r="C187" s="39" t="s">
        <v>144</v>
      </c>
      <c r="D187" s="47">
        <v>6</v>
      </c>
      <c r="E187" s="47">
        <v>142</v>
      </c>
      <c r="F187" s="77">
        <v>144</v>
      </c>
    </row>
    <row r="188" spans="1:8" x14ac:dyDescent="0.25">
      <c r="A188" s="46"/>
      <c r="B188" s="174"/>
      <c r="C188" s="39" t="s">
        <v>145</v>
      </c>
      <c r="D188" s="47">
        <v>3</v>
      </c>
      <c r="E188" s="47">
        <v>1377</v>
      </c>
      <c r="F188" s="77">
        <v>1377</v>
      </c>
    </row>
    <row r="189" spans="1:8" x14ac:dyDescent="0.25">
      <c r="A189" s="46"/>
      <c r="B189" s="174"/>
      <c r="C189" s="39" t="s">
        <v>146</v>
      </c>
      <c r="D189" s="47">
        <v>3</v>
      </c>
      <c r="E189" s="47">
        <v>507</v>
      </c>
      <c r="F189" s="77">
        <v>604</v>
      </c>
    </row>
    <row r="190" spans="1:8" x14ac:dyDescent="0.25">
      <c r="A190" s="46"/>
      <c r="B190" s="174"/>
      <c r="C190" s="39" t="s">
        <v>147</v>
      </c>
      <c r="D190" s="47">
        <v>2</v>
      </c>
      <c r="E190" s="47">
        <v>73</v>
      </c>
      <c r="F190" s="77">
        <v>73</v>
      </c>
    </row>
    <row r="191" spans="1:8" x14ac:dyDescent="0.25">
      <c r="A191" s="46"/>
      <c r="B191" s="174"/>
      <c r="C191" s="39" t="s">
        <v>148</v>
      </c>
      <c r="D191" s="47">
        <v>1</v>
      </c>
      <c r="E191" s="47">
        <v>607</v>
      </c>
      <c r="F191" s="77">
        <v>618</v>
      </c>
    </row>
    <row r="192" spans="1:8" s="53" customFormat="1" ht="16.5" thickBot="1" x14ac:dyDescent="0.3">
      <c r="A192" s="49"/>
      <c r="B192" s="175"/>
      <c r="C192" s="50" t="s">
        <v>258</v>
      </c>
      <c r="D192" s="51">
        <v>129</v>
      </c>
      <c r="E192" s="51">
        <v>22210</v>
      </c>
      <c r="F192" s="78">
        <v>24977</v>
      </c>
      <c r="H192" s="39"/>
    </row>
    <row r="193" spans="1:8" x14ac:dyDescent="0.25">
      <c r="A193" s="54"/>
      <c r="B193" s="43"/>
      <c r="C193" s="43"/>
      <c r="D193" s="43"/>
      <c r="E193" s="43"/>
      <c r="F193" s="45"/>
    </row>
    <row r="194" spans="1:8" x14ac:dyDescent="0.25">
      <c r="A194" s="46"/>
      <c r="B194" s="174" t="s">
        <v>63</v>
      </c>
      <c r="C194" s="39" t="s">
        <v>127</v>
      </c>
      <c r="D194" s="47">
        <v>5</v>
      </c>
      <c r="E194" s="47">
        <v>595</v>
      </c>
      <c r="F194" s="77">
        <v>834</v>
      </c>
    </row>
    <row r="195" spans="1:8" x14ac:dyDescent="0.25">
      <c r="A195" s="46"/>
      <c r="B195" s="174"/>
      <c r="C195" s="39" t="s">
        <v>132</v>
      </c>
      <c r="D195" s="47">
        <v>5</v>
      </c>
      <c r="E195" s="47">
        <v>0</v>
      </c>
      <c r="F195" s="77">
        <v>0</v>
      </c>
    </row>
    <row r="196" spans="1:8" x14ac:dyDescent="0.25">
      <c r="A196" s="46"/>
      <c r="B196" s="174"/>
      <c r="C196" s="39" t="s">
        <v>133</v>
      </c>
      <c r="D196" s="47">
        <v>3</v>
      </c>
      <c r="E196" s="47">
        <v>83</v>
      </c>
      <c r="F196" s="77">
        <v>136</v>
      </c>
      <c r="H196" s="53"/>
    </row>
    <row r="197" spans="1:8" x14ac:dyDescent="0.25">
      <c r="A197" s="46"/>
      <c r="B197" s="174"/>
      <c r="C197" s="39" t="s">
        <v>134</v>
      </c>
      <c r="D197" s="47">
        <v>2</v>
      </c>
      <c r="E197" s="47">
        <v>1</v>
      </c>
      <c r="F197" s="77">
        <v>1</v>
      </c>
    </row>
    <row r="198" spans="1:8" x14ac:dyDescent="0.25">
      <c r="A198" s="46"/>
      <c r="B198" s="174"/>
      <c r="C198" s="39" t="s">
        <v>135</v>
      </c>
      <c r="D198" s="47">
        <v>0</v>
      </c>
      <c r="E198" s="47">
        <v>278</v>
      </c>
      <c r="F198" s="77">
        <v>278</v>
      </c>
    </row>
    <row r="199" spans="1:8" x14ac:dyDescent="0.25">
      <c r="A199" s="46"/>
      <c r="B199" s="174"/>
      <c r="C199" s="39" t="s">
        <v>141</v>
      </c>
      <c r="D199" s="47">
        <v>0</v>
      </c>
      <c r="E199" s="47">
        <v>110</v>
      </c>
      <c r="F199" s="77">
        <v>110</v>
      </c>
    </row>
    <row r="200" spans="1:8" x14ac:dyDescent="0.25">
      <c r="A200" s="46"/>
      <c r="B200" s="174"/>
      <c r="C200" s="39" t="s">
        <v>145</v>
      </c>
      <c r="D200" s="47">
        <v>0</v>
      </c>
      <c r="E200" s="47">
        <v>578</v>
      </c>
      <c r="F200" s="77">
        <v>578</v>
      </c>
    </row>
    <row r="201" spans="1:8" x14ac:dyDescent="0.25">
      <c r="A201" s="46"/>
      <c r="B201" s="174"/>
      <c r="C201" s="39" t="s">
        <v>146</v>
      </c>
      <c r="D201" s="47">
        <v>1</v>
      </c>
      <c r="E201" s="47">
        <v>0</v>
      </c>
      <c r="F201" s="77">
        <v>0</v>
      </c>
    </row>
    <row r="202" spans="1:8" x14ac:dyDescent="0.25">
      <c r="A202" s="46"/>
      <c r="B202" s="174"/>
      <c r="C202" s="39" t="s">
        <v>147</v>
      </c>
      <c r="D202" s="47">
        <v>0</v>
      </c>
      <c r="E202" s="47">
        <v>128</v>
      </c>
      <c r="F202" s="77">
        <v>128</v>
      </c>
    </row>
    <row r="203" spans="1:8" s="53" customFormat="1" ht="16.5" thickBot="1" x14ac:dyDescent="0.3">
      <c r="A203" s="49"/>
      <c r="B203" s="175"/>
      <c r="C203" s="50" t="s">
        <v>258</v>
      </c>
      <c r="D203" s="51">
        <v>16</v>
      </c>
      <c r="E203" s="51">
        <v>1773</v>
      </c>
      <c r="F203" s="78">
        <v>2065</v>
      </c>
      <c r="H203" s="39"/>
    </row>
    <row r="204" spans="1:8" x14ac:dyDescent="0.25">
      <c r="A204" s="54"/>
      <c r="B204" s="43"/>
      <c r="C204" s="43"/>
      <c r="D204" s="43"/>
      <c r="E204" s="43"/>
      <c r="F204" s="45"/>
    </row>
    <row r="205" spans="1:8" x14ac:dyDescent="0.25">
      <c r="A205" s="46"/>
      <c r="B205" s="174" t="s">
        <v>64</v>
      </c>
      <c r="C205" s="39" t="s">
        <v>127</v>
      </c>
      <c r="D205" s="47">
        <v>6</v>
      </c>
      <c r="E205" s="47">
        <v>207</v>
      </c>
      <c r="F205" s="77">
        <v>207</v>
      </c>
    </row>
    <row r="206" spans="1:8" s="53" customFormat="1" ht="16.5" thickBot="1" x14ac:dyDescent="0.3">
      <c r="A206" s="49"/>
      <c r="B206" s="175"/>
      <c r="C206" s="50" t="s">
        <v>258</v>
      </c>
      <c r="D206" s="51">
        <v>6</v>
      </c>
      <c r="E206" s="51">
        <v>207</v>
      </c>
      <c r="F206" s="78">
        <v>207</v>
      </c>
      <c r="H206" s="39"/>
    </row>
    <row r="207" spans="1:8" x14ac:dyDescent="0.25">
      <c r="A207" s="41" t="s">
        <v>65</v>
      </c>
      <c r="B207" s="43"/>
      <c r="C207" s="43"/>
      <c r="D207" s="43"/>
      <c r="E207" s="43"/>
      <c r="F207" s="45"/>
    </row>
    <row r="208" spans="1:8" x14ac:dyDescent="0.25">
      <c r="A208" s="46"/>
      <c r="B208" s="174" t="s">
        <v>66</v>
      </c>
      <c r="C208" s="39" t="s">
        <v>127</v>
      </c>
      <c r="D208" s="47">
        <v>25</v>
      </c>
      <c r="E208" s="47">
        <v>19512</v>
      </c>
      <c r="F208" s="77">
        <v>19818</v>
      </c>
    </row>
    <row r="209" spans="1:8" x14ac:dyDescent="0.25">
      <c r="A209" s="46"/>
      <c r="B209" s="174"/>
      <c r="C209" s="39" t="s">
        <v>156</v>
      </c>
      <c r="D209" s="47">
        <v>7</v>
      </c>
      <c r="E209" s="47">
        <v>3177</v>
      </c>
      <c r="F209" s="77">
        <v>4810</v>
      </c>
    </row>
    <row r="210" spans="1:8" x14ac:dyDescent="0.25">
      <c r="A210" s="46"/>
      <c r="B210" s="174"/>
      <c r="C210" s="39" t="s">
        <v>131</v>
      </c>
      <c r="D210" s="47">
        <v>5</v>
      </c>
      <c r="E210" s="47">
        <v>1113</v>
      </c>
      <c r="F210" s="77">
        <v>1321</v>
      </c>
      <c r="H210" s="53"/>
    </row>
    <row r="211" spans="1:8" x14ac:dyDescent="0.25">
      <c r="A211" s="46"/>
      <c r="B211" s="174"/>
      <c r="C211" s="39" t="s">
        <v>132</v>
      </c>
      <c r="D211" s="47">
        <v>20</v>
      </c>
      <c r="E211" s="47">
        <v>1506</v>
      </c>
      <c r="F211" s="77">
        <v>3393</v>
      </c>
    </row>
    <row r="212" spans="1:8" x14ac:dyDescent="0.25">
      <c r="A212" s="46"/>
      <c r="B212" s="174"/>
      <c r="C212" s="39" t="s">
        <v>133</v>
      </c>
      <c r="D212" s="47">
        <v>8</v>
      </c>
      <c r="E212" s="47">
        <v>2940</v>
      </c>
      <c r="F212" s="77">
        <v>4662</v>
      </c>
    </row>
    <row r="213" spans="1:8" x14ac:dyDescent="0.25">
      <c r="A213" s="46"/>
      <c r="B213" s="174"/>
      <c r="C213" s="39" t="s">
        <v>134</v>
      </c>
      <c r="D213" s="47">
        <v>5</v>
      </c>
      <c r="E213" s="47">
        <v>2956</v>
      </c>
      <c r="F213" s="77">
        <v>3417</v>
      </c>
      <c r="H213" s="53"/>
    </row>
    <row r="214" spans="1:8" x14ac:dyDescent="0.25">
      <c r="A214" s="46"/>
      <c r="B214" s="174"/>
      <c r="C214" s="39" t="s">
        <v>135</v>
      </c>
      <c r="D214" s="47">
        <v>5</v>
      </c>
      <c r="E214" s="47">
        <v>443</v>
      </c>
      <c r="F214" s="77">
        <v>443</v>
      </c>
    </row>
    <row r="215" spans="1:8" x14ac:dyDescent="0.25">
      <c r="A215" s="46"/>
      <c r="B215" s="174"/>
      <c r="C215" s="39" t="s">
        <v>138</v>
      </c>
      <c r="D215" s="47">
        <v>4</v>
      </c>
      <c r="E215" s="47">
        <v>6401</v>
      </c>
      <c r="F215" s="77">
        <v>6577</v>
      </c>
    </row>
    <row r="216" spans="1:8" x14ac:dyDescent="0.25">
      <c r="A216" s="46"/>
      <c r="B216" s="174"/>
      <c r="C216" s="39" t="s">
        <v>139</v>
      </c>
      <c r="D216" s="47">
        <v>1</v>
      </c>
      <c r="E216" s="47">
        <v>108</v>
      </c>
      <c r="F216" s="77">
        <v>108</v>
      </c>
    </row>
    <row r="217" spans="1:8" x14ac:dyDescent="0.25">
      <c r="A217" s="46"/>
      <c r="B217" s="174"/>
      <c r="C217" s="39" t="s">
        <v>140</v>
      </c>
      <c r="D217" s="47">
        <v>3</v>
      </c>
      <c r="E217" s="47">
        <v>393</v>
      </c>
      <c r="F217" s="77">
        <v>644</v>
      </c>
    </row>
    <row r="218" spans="1:8" x14ac:dyDescent="0.25">
      <c r="A218" s="46"/>
      <c r="B218" s="174"/>
      <c r="C218" s="39" t="s">
        <v>141</v>
      </c>
      <c r="D218" s="47">
        <v>1</v>
      </c>
      <c r="E218" s="47">
        <v>34</v>
      </c>
      <c r="F218" s="77">
        <v>34</v>
      </c>
    </row>
    <row r="219" spans="1:8" x14ac:dyDescent="0.25">
      <c r="A219" s="46"/>
      <c r="B219" s="174"/>
      <c r="C219" s="39" t="s">
        <v>142</v>
      </c>
      <c r="D219" s="47">
        <v>3</v>
      </c>
      <c r="E219" s="47">
        <v>1657</v>
      </c>
      <c r="F219" s="77">
        <v>2150</v>
      </c>
    </row>
    <row r="220" spans="1:8" x14ac:dyDescent="0.25">
      <c r="A220" s="46"/>
      <c r="B220" s="174"/>
      <c r="C220" s="39" t="s">
        <v>143</v>
      </c>
      <c r="D220" s="47">
        <v>3</v>
      </c>
      <c r="E220" s="47">
        <v>132</v>
      </c>
      <c r="F220" s="77">
        <v>132</v>
      </c>
    </row>
    <row r="221" spans="1:8" x14ac:dyDescent="0.25">
      <c r="A221" s="46"/>
      <c r="B221" s="174"/>
      <c r="C221" s="39" t="s">
        <v>144</v>
      </c>
      <c r="D221" s="47">
        <v>3</v>
      </c>
      <c r="E221" s="47">
        <v>1734</v>
      </c>
      <c r="F221" s="77">
        <v>1769</v>
      </c>
    </row>
    <row r="222" spans="1:8" x14ac:dyDescent="0.25">
      <c r="A222" s="46"/>
      <c r="B222" s="174"/>
      <c r="C222" s="39" t="s">
        <v>145</v>
      </c>
      <c r="D222" s="47">
        <v>3</v>
      </c>
      <c r="E222" s="47">
        <v>1344</v>
      </c>
      <c r="F222" s="77">
        <v>1344</v>
      </c>
    </row>
    <row r="223" spans="1:8" x14ac:dyDescent="0.25">
      <c r="A223" s="46"/>
      <c r="B223" s="174"/>
      <c r="C223" s="39" t="s">
        <v>146</v>
      </c>
      <c r="D223" s="47">
        <v>3</v>
      </c>
      <c r="E223" s="47">
        <v>1585</v>
      </c>
      <c r="F223" s="77">
        <v>1620</v>
      </c>
    </row>
    <row r="224" spans="1:8" x14ac:dyDescent="0.25">
      <c r="A224" s="46"/>
      <c r="B224" s="174"/>
      <c r="C224" s="39" t="s">
        <v>147</v>
      </c>
      <c r="D224" s="47">
        <v>3</v>
      </c>
      <c r="E224" s="47">
        <v>814</v>
      </c>
      <c r="F224" s="77">
        <v>817</v>
      </c>
    </row>
    <row r="225" spans="1:8" x14ac:dyDescent="0.25">
      <c r="A225" s="46"/>
      <c r="B225" s="174"/>
      <c r="C225" s="39" t="s">
        <v>148</v>
      </c>
      <c r="D225" s="47">
        <v>2</v>
      </c>
      <c r="E225" s="47">
        <v>637</v>
      </c>
      <c r="F225" s="77">
        <v>637</v>
      </c>
    </row>
    <row r="226" spans="1:8" s="53" customFormat="1" ht="16.5" thickBot="1" x14ac:dyDescent="0.3">
      <c r="A226" s="49"/>
      <c r="B226" s="175"/>
      <c r="C226" s="50" t="s">
        <v>258</v>
      </c>
      <c r="D226" s="51">
        <v>104</v>
      </c>
      <c r="E226" s="51">
        <v>46486</v>
      </c>
      <c r="F226" s="78">
        <v>53696</v>
      </c>
      <c r="H226" s="39"/>
    </row>
    <row r="227" spans="1:8" x14ac:dyDescent="0.25">
      <c r="A227" s="41" t="s">
        <v>68</v>
      </c>
      <c r="B227" s="43"/>
      <c r="C227" s="43"/>
      <c r="D227" s="43"/>
      <c r="E227" s="43"/>
      <c r="F227" s="45"/>
    </row>
    <row r="228" spans="1:8" x14ac:dyDescent="0.25">
      <c r="A228" s="46"/>
      <c r="B228" s="176" t="s">
        <v>161</v>
      </c>
      <c r="C228" s="39" t="s">
        <v>127</v>
      </c>
      <c r="D228" s="47">
        <v>24</v>
      </c>
      <c r="E228" s="47">
        <v>8086</v>
      </c>
      <c r="F228" s="77">
        <v>8706</v>
      </c>
    </row>
    <row r="229" spans="1:8" x14ac:dyDescent="0.25">
      <c r="A229" s="46"/>
      <c r="B229" s="176"/>
      <c r="C229" s="39" t="s">
        <v>156</v>
      </c>
      <c r="D229" s="47">
        <v>2</v>
      </c>
      <c r="E229" s="47">
        <v>134</v>
      </c>
      <c r="F229" s="77">
        <v>302</v>
      </c>
    </row>
    <row r="230" spans="1:8" x14ac:dyDescent="0.25">
      <c r="A230" s="46"/>
      <c r="B230" s="176"/>
      <c r="C230" s="39" t="s">
        <v>131</v>
      </c>
      <c r="D230" s="47">
        <v>7</v>
      </c>
      <c r="E230" s="47">
        <v>420</v>
      </c>
      <c r="F230" s="77">
        <v>517</v>
      </c>
    </row>
    <row r="231" spans="1:8" x14ac:dyDescent="0.25">
      <c r="A231" s="46"/>
      <c r="B231" s="176"/>
      <c r="C231" s="39" t="s">
        <v>132</v>
      </c>
      <c r="D231" s="47">
        <v>25</v>
      </c>
      <c r="E231" s="47">
        <v>1486</v>
      </c>
      <c r="F231" s="77">
        <v>2277</v>
      </c>
      <c r="H231" s="53"/>
    </row>
    <row r="232" spans="1:8" x14ac:dyDescent="0.25">
      <c r="A232" s="46"/>
      <c r="B232" s="176"/>
      <c r="C232" s="39" t="s">
        <v>133</v>
      </c>
      <c r="D232" s="47">
        <v>5</v>
      </c>
      <c r="E232" s="47">
        <v>1089</v>
      </c>
      <c r="F232" s="77">
        <v>1583</v>
      </c>
    </row>
    <row r="233" spans="1:8" x14ac:dyDescent="0.25">
      <c r="A233" s="46"/>
      <c r="B233" s="176"/>
      <c r="C233" s="39" t="s">
        <v>134</v>
      </c>
      <c r="D233" s="47">
        <v>2</v>
      </c>
      <c r="E233" s="47">
        <v>1668</v>
      </c>
      <c r="F233" s="77">
        <v>1669</v>
      </c>
    </row>
    <row r="234" spans="1:8" x14ac:dyDescent="0.25">
      <c r="A234" s="46"/>
      <c r="B234" s="176"/>
      <c r="C234" s="39" t="s">
        <v>135</v>
      </c>
      <c r="D234" s="47">
        <v>10</v>
      </c>
      <c r="E234" s="47">
        <v>257</v>
      </c>
      <c r="F234" s="77">
        <v>260</v>
      </c>
    </row>
    <row r="235" spans="1:8" x14ac:dyDescent="0.25">
      <c r="A235" s="46"/>
      <c r="B235" s="176"/>
      <c r="C235" s="39" t="s">
        <v>140</v>
      </c>
      <c r="D235" s="47">
        <v>0</v>
      </c>
      <c r="E235" s="47">
        <v>1</v>
      </c>
      <c r="F235" s="77">
        <v>1</v>
      </c>
    </row>
    <row r="236" spans="1:8" x14ac:dyDescent="0.25">
      <c r="A236" s="46"/>
      <c r="B236" s="176"/>
      <c r="C236" s="39" t="s">
        <v>141</v>
      </c>
      <c r="D236" s="47">
        <v>8</v>
      </c>
      <c r="E236" s="47">
        <v>211</v>
      </c>
      <c r="F236" s="77">
        <v>211</v>
      </c>
    </row>
    <row r="237" spans="1:8" x14ac:dyDescent="0.25">
      <c r="A237" s="46"/>
      <c r="B237" s="176"/>
      <c r="C237" s="39" t="s">
        <v>142</v>
      </c>
      <c r="D237" s="47">
        <v>4</v>
      </c>
      <c r="E237" s="47">
        <v>1254</v>
      </c>
      <c r="F237" s="77">
        <v>1465</v>
      </c>
    </row>
    <row r="238" spans="1:8" x14ac:dyDescent="0.25">
      <c r="A238" s="46"/>
      <c r="B238" s="176"/>
      <c r="C238" s="39" t="s">
        <v>143</v>
      </c>
      <c r="D238" s="47">
        <v>2</v>
      </c>
      <c r="E238" s="47">
        <v>179</v>
      </c>
      <c r="F238" s="77">
        <v>180</v>
      </c>
    </row>
    <row r="239" spans="1:8" x14ac:dyDescent="0.25">
      <c r="A239" s="46"/>
      <c r="B239" s="176"/>
      <c r="C239" s="39" t="s">
        <v>144</v>
      </c>
      <c r="D239" s="47">
        <v>4</v>
      </c>
      <c r="E239" s="47">
        <v>328</v>
      </c>
      <c r="F239" s="77">
        <v>329</v>
      </c>
    </row>
    <row r="240" spans="1:8" x14ac:dyDescent="0.25">
      <c r="A240" s="46"/>
      <c r="B240" s="176"/>
      <c r="C240" s="39" t="s">
        <v>145</v>
      </c>
      <c r="D240" s="47">
        <v>8</v>
      </c>
      <c r="E240" s="47">
        <v>1335</v>
      </c>
      <c r="F240" s="77">
        <v>1335</v>
      </c>
    </row>
    <row r="241" spans="1:8" x14ac:dyDescent="0.25">
      <c r="A241" s="46"/>
      <c r="B241" s="176"/>
      <c r="C241" s="39" t="s">
        <v>146</v>
      </c>
      <c r="D241" s="47">
        <v>5</v>
      </c>
      <c r="E241" s="47">
        <v>896</v>
      </c>
      <c r="F241" s="77">
        <v>949</v>
      </c>
    </row>
    <row r="242" spans="1:8" x14ac:dyDescent="0.25">
      <c r="A242" s="46"/>
      <c r="B242" s="176"/>
      <c r="C242" s="39" t="s">
        <v>147</v>
      </c>
      <c r="D242" s="47">
        <v>3</v>
      </c>
      <c r="E242" s="47">
        <v>528</v>
      </c>
      <c r="F242" s="77">
        <v>528</v>
      </c>
    </row>
    <row r="243" spans="1:8" s="53" customFormat="1" ht="16.5" thickBot="1" x14ac:dyDescent="0.3">
      <c r="A243" s="49"/>
      <c r="B243" s="177"/>
      <c r="C243" s="50" t="s">
        <v>258</v>
      </c>
      <c r="D243" s="51">
        <v>109</v>
      </c>
      <c r="E243" s="51">
        <v>17872</v>
      </c>
      <c r="F243" s="78">
        <v>20312</v>
      </c>
      <c r="H243" s="39"/>
    </row>
    <row r="244" spans="1:8" x14ac:dyDescent="0.25">
      <c r="A244" s="41" t="s">
        <v>70</v>
      </c>
      <c r="B244" s="43"/>
      <c r="C244" s="43"/>
      <c r="D244" s="43"/>
      <c r="E244" s="43"/>
      <c r="F244" s="45"/>
    </row>
    <row r="245" spans="1:8" x14ac:dyDescent="0.25">
      <c r="A245" s="46"/>
      <c r="B245" s="174" t="s">
        <v>162</v>
      </c>
      <c r="C245" s="39" t="s">
        <v>127</v>
      </c>
      <c r="D245" s="47">
        <v>18</v>
      </c>
      <c r="E245" s="47">
        <v>8735</v>
      </c>
      <c r="F245" s="77">
        <v>10814</v>
      </c>
    </row>
    <row r="246" spans="1:8" x14ac:dyDescent="0.25">
      <c r="A246" s="46"/>
      <c r="B246" s="174"/>
      <c r="C246" s="39" t="s">
        <v>156</v>
      </c>
      <c r="D246" s="47">
        <v>2</v>
      </c>
      <c r="E246" s="47">
        <v>0</v>
      </c>
      <c r="F246" s="77">
        <v>0</v>
      </c>
    </row>
    <row r="247" spans="1:8" x14ac:dyDescent="0.25">
      <c r="A247" s="46"/>
      <c r="B247" s="174"/>
      <c r="C247" s="39" t="s">
        <v>131</v>
      </c>
      <c r="D247" s="47">
        <v>5</v>
      </c>
      <c r="E247" s="47">
        <v>1143</v>
      </c>
      <c r="F247" s="77">
        <v>1427</v>
      </c>
    </row>
    <row r="248" spans="1:8" x14ac:dyDescent="0.25">
      <c r="A248" s="46"/>
      <c r="B248" s="174"/>
      <c r="C248" s="39" t="s">
        <v>132</v>
      </c>
      <c r="D248" s="47">
        <v>22</v>
      </c>
      <c r="E248" s="47">
        <v>7518</v>
      </c>
      <c r="F248" s="77">
        <v>9066</v>
      </c>
    </row>
    <row r="249" spans="1:8" x14ac:dyDescent="0.25">
      <c r="A249" s="46"/>
      <c r="B249" s="174"/>
      <c r="C249" s="39" t="s">
        <v>133</v>
      </c>
      <c r="D249" s="47">
        <v>2</v>
      </c>
      <c r="E249" s="47">
        <v>1032</v>
      </c>
      <c r="F249" s="77">
        <v>1680</v>
      </c>
      <c r="H249" s="53"/>
    </row>
    <row r="250" spans="1:8" x14ac:dyDescent="0.25">
      <c r="A250" s="46"/>
      <c r="B250" s="174"/>
      <c r="C250" s="39" t="s">
        <v>134</v>
      </c>
      <c r="D250" s="47">
        <v>5</v>
      </c>
      <c r="E250" s="47">
        <v>4711</v>
      </c>
      <c r="F250" s="77">
        <v>6444</v>
      </c>
    </row>
    <row r="251" spans="1:8" x14ac:dyDescent="0.25">
      <c r="A251" s="46"/>
      <c r="B251" s="174"/>
      <c r="C251" s="39" t="s">
        <v>135</v>
      </c>
      <c r="D251" s="47">
        <v>0</v>
      </c>
      <c r="E251" s="47">
        <v>527</v>
      </c>
      <c r="F251" s="77">
        <v>527</v>
      </c>
    </row>
    <row r="252" spans="1:8" x14ac:dyDescent="0.25">
      <c r="A252" s="46"/>
      <c r="B252" s="174"/>
      <c r="C252" s="39" t="s">
        <v>138</v>
      </c>
      <c r="D252" s="47">
        <v>3</v>
      </c>
      <c r="E252" s="47">
        <v>961</v>
      </c>
      <c r="F252" s="77">
        <v>1193</v>
      </c>
    </row>
    <row r="253" spans="1:8" x14ac:dyDescent="0.25">
      <c r="A253" s="46"/>
      <c r="B253" s="174"/>
      <c r="C253" s="39" t="s">
        <v>139</v>
      </c>
      <c r="D253" s="47">
        <v>0</v>
      </c>
      <c r="E253" s="47">
        <v>68</v>
      </c>
      <c r="F253" s="77">
        <v>68</v>
      </c>
    </row>
    <row r="254" spans="1:8" x14ac:dyDescent="0.25">
      <c r="A254" s="46"/>
      <c r="B254" s="174"/>
      <c r="C254" s="39" t="s">
        <v>140</v>
      </c>
      <c r="D254" s="47">
        <v>3</v>
      </c>
      <c r="E254" s="47">
        <v>75</v>
      </c>
      <c r="F254" s="77">
        <v>108</v>
      </c>
    </row>
    <row r="255" spans="1:8" x14ac:dyDescent="0.25">
      <c r="A255" s="46"/>
      <c r="B255" s="174"/>
      <c r="C255" s="39" t="s">
        <v>141</v>
      </c>
      <c r="D255" s="47">
        <v>0</v>
      </c>
      <c r="E255" s="47">
        <v>104</v>
      </c>
      <c r="F255" s="77">
        <v>104</v>
      </c>
    </row>
    <row r="256" spans="1:8" x14ac:dyDescent="0.25">
      <c r="A256" s="46"/>
      <c r="B256" s="174"/>
      <c r="C256" s="39" t="s">
        <v>142</v>
      </c>
      <c r="D256" s="47">
        <v>2</v>
      </c>
      <c r="E256" s="47">
        <v>660</v>
      </c>
      <c r="F256" s="77">
        <v>690</v>
      </c>
    </row>
    <row r="257" spans="1:8" x14ac:dyDescent="0.25">
      <c r="A257" s="46"/>
      <c r="B257" s="174"/>
      <c r="C257" s="39" t="s">
        <v>143</v>
      </c>
      <c r="D257" s="47">
        <v>0</v>
      </c>
      <c r="E257" s="47">
        <v>2</v>
      </c>
      <c r="F257" s="77">
        <v>2</v>
      </c>
    </row>
    <row r="258" spans="1:8" x14ac:dyDescent="0.25">
      <c r="A258" s="46"/>
      <c r="B258" s="174"/>
      <c r="C258" s="39" t="s">
        <v>144</v>
      </c>
      <c r="D258" s="47">
        <v>4</v>
      </c>
      <c r="E258" s="47">
        <v>1225</v>
      </c>
      <c r="F258" s="77">
        <v>1226</v>
      </c>
    </row>
    <row r="259" spans="1:8" x14ac:dyDescent="0.25">
      <c r="A259" s="46"/>
      <c r="B259" s="174"/>
      <c r="C259" s="39" t="s">
        <v>145</v>
      </c>
      <c r="D259" s="47">
        <v>0</v>
      </c>
      <c r="E259" s="47">
        <v>1622</v>
      </c>
      <c r="F259" s="77">
        <v>1622</v>
      </c>
    </row>
    <row r="260" spans="1:8" x14ac:dyDescent="0.25">
      <c r="A260" s="46"/>
      <c r="B260" s="174"/>
      <c r="C260" s="39" t="s">
        <v>146</v>
      </c>
      <c r="D260" s="47">
        <v>4</v>
      </c>
      <c r="E260" s="47">
        <v>2258</v>
      </c>
      <c r="F260" s="77">
        <v>3095</v>
      </c>
    </row>
    <row r="261" spans="1:8" x14ac:dyDescent="0.25">
      <c r="A261" s="46"/>
      <c r="B261" s="174"/>
      <c r="C261" s="39" t="s">
        <v>147</v>
      </c>
      <c r="D261" s="47">
        <v>0</v>
      </c>
      <c r="E261" s="47">
        <v>293</v>
      </c>
      <c r="F261" s="77">
        <v>293</v>
      </c>
    </row>
    <row r="262" spans="1:8" s="53" customFormat="1" ht="16.5" thickBot="1" x14ac:dyDescent="0.3">
      <c r="A262" s="49"/>
      <c r="B262" s="175"/>
      <c r="C262" s="50" t="s">
        <v>258</v>
      </c>
      <c r="D262" s="51">
        <v>70</v>
      </c>
      <c r="E262" s="51">
        <v>30934</v>
      </c>
      <c r="F262" s="78">
        <v>38359</v>
      </c>
      <c r="H262" s="39"/>
    </row>
    <row r="263" spans="1:8" x14ac:dyDescent="0.25">
      <c r="A263" s="41" t="s">
        <v>163</v>
      </c>
      <c r="B263" s="43"/>
      <c r="C263" s="43"/>
      <c r="D263" s="43"/>
      <c r="E263" s="43"/>
      <c r="F263" s="45"/>
    </row>
    <row r="264" spans="1:8" x14ac:dyDescent="0.25">
      <c r="A264" s="46"/>
      <c r="B264" s="174" t="s">
        <v>74</v>
      </c>
      <c r="C264" s="39" t="s">
        <v>127</v>
      </c>
      <c r="D264" s="47">
        <v>41</v>
      </c>
      <c r="E264" s="47">
        <v>31112</v>
      </c>
      <c r="F264" s="77">
        <v>36132</v>
      </c>
    </row>
    <row r="265" spans="1:8" x14ac:dyDescent="0.25">
      <c r="A265" s="46"/>
      <c r="B265" s="174"/>
      <c r="C265" s="39" t="s">
        <v>156</v>
      </c>
      <c r="D265" s="47">
        <v>8</v>
      </c>
      <c r="E265" s="47">
        <v>2382</v>
      </c>
      <c r="F265" s="77">
        <v>3168</v>
      </c>
    </row>
    <row r="266" spans="1:8" x14ac:dyDescent="0.25">
      <c r="A266" s="46"/>
      <c r="B266" s="174"/>
      <c r="C266" s="39" t="s">
        <v>128</v>
      </c>
      <c r="D266" s="47">
        <v>14</v>
      </c>
      <c r="E266" s="47">
        <v>14348</v>
      </c>
      <c r="F266" s="77">
        <v>15855</v>
      </c>
      <c r="H266" s="53"/>
    </row>
    <row r="267" spans="1:8" x14ac:dyDescent="0.25">
      <c r="A267" s="46"/>
      <c r="B267" s="174"/>
      <c r="C267" s="39" t="s">
        <v>129</v>
      </c>
      <c r="D267" s="47">
        <v>5</v>
      </c>
      <c r="E267" s="47">
        <v>501</v>
      </c>
      <c r="F267" s="77">
        <v>501</v>
      </c>
    </row>
    <row r="268" spans="1:8" x14ac:dyDescent="0.25">
      <c r="A268" s="46"/>
      <c r="B268" s="174"/>
      <c r="C268" s="39" t="s">
        <v>130</v>
      </c>
      <c r="D268" s="47">
        <v>10</v>
      </c>
      <c r="E268" s="47">
        <v>1325</v>
      </c>
      <c r="F268" s="77">
        <v>2500</v>
      </c>
    </row>
    <row r="269" spans="1:8" x14ac:dyDescent="0.25">
      <c r="A269" s="46"/>
      <c r="B269" s="174"/>
      <c r="C269" s="39" t="s">
        <v>131</v>
      </c>
      <c r="D269" s="47">
        <v>10</v>
      </c>
      <c r="E269" s="47">
        <v>1495</v>
      </c>
      <c r="F269" s="77">
        <v>1711</v>
      </c>
    </row>
    <row r="270" spans="1:8" x14ac:dyDescent="0.25">
      <c r="A270" s="46"/>
      <c r="B270" s="174"/>
      <c r="C270" s="39" t="s">
        <v>132</v>
      </c>
      <c r="D270" s="47">
        <v>62</v>
      </c>
      <c r="E270" s="47">
        <v>10102</v>
      </c>
      <c r="F270" s="77">
        <v>10426</v>
      </c>
    </row>
    <row r="271" spans="1:8" x14ac:dyDescent="0.25">
      <c r="A271" s="46"/>
      <c r="B271" s="174"/>
      <c r="C271" s="39" t="s">
        <v>133</v>
      </c>
      <c r="D271" s="47">
        <v>25</v>
      </c>
      <c r="E271" s="47">
        <v>9168</v>
      </c>
      <c r="F271" s="77">
        <v>10519</v>
      </c>
    </row>
    <row r="272" spans="1:8" x14ac:dyDescent="0.25">
      <c r="A272" s="46"/>
      <c r="B272" s="174"/>
      <c r="C272" s="39" t="s">
        <v>134</v>
      </c>
      <c r="D272" s="47">
        <v>16</v>
      </c>
      <c r="E272" s="47">
        <v>1319</v>
      </c>
      <c r="F272" s="77">
        <v>1323</v>
      </c>
    </row>
    <row r="273" spans="1:8" x14ac:dyDescent="0.25">
      <c r="A273" s="46"/>
      <c r="B273" s="174"/>
      <c r="C273" s="39" t="s">
        <v>135</v>
      </c>
      <c r="D273" s="47">
        <v>0</v>
      </c>
      <c r="E273" s="47">
        <v>707</v>
      </c>
      <c r="F273" s="77">
        <v>708</v>
      </c>
    </row>
    <row r="274" spans="1:8" x14ac:dyDescent="0.25">
      <c r="A274" s="46"/>
      <c r="B274" s="174"/>
      <c r="C274" s="39" t="s">
        <v>155</v>
      </c>
      <c r="D274" s="47">
        <v>5</v>
      </c>
      <c r="E274" s="47">
        <v>571</v>
      </c>
      <c r="F274" s="77">
        <v>576</v>
      </c>
    </row>
    <row r="275" spans="1:8" x14ac:dyDescent="0.25">
      <c r="A275" s="46"/>
      <c r="B275" s="174"/>
      <c r="C275" s="39" t="s">
        <v>136</v>
      </c>
      <c r="D275" s="47">
        <v>0</v>
      </c>
      <c r="E275" s="47">
        <v>260</v>
      </c>
      <c r="F275" s="77">
        <v>266</v>
      </c>
    </row>
    <row r="276" spans="1:8" x14ac:dyDescent="0.25">
      <c r="A276" s="46"/>
      <c r="B276" s="174"/>
      <c r="C276" s="39" t="s">
        <v>137</v>
      </c>
      <c r="D276" s="47">
        <v>2</v>
      </c>
      <c r="E276" s="47">
        <v>71</v>
      </c>
      <c r="F276" s="77">
        <v>71</v>
      </c>
    </row>
    <row r="277" spans="1:8" x14ac:dyDescent="0.25">
      <c r="A277" s="46"/>
      <c r="B277" s="174"/>
      <c r="C277" s="39" t="s">
        <v>164</v>
      </c>
      <c r="D277" s="47">
        <v>0</v>
      </c>
      <c r="E277" s="47">
        <v>239</v>
      </c>
      <c r="F277" s="77">
        <v>240</v>
      </c>
    </row>
    <row r="278" spans="1:8" x14ac:dyDescent="0.25">
      <c r="A278" s="46"/>
      <c r="B278" s="174"/>
      <c r="C278" s="39" t="s">
        <v>151</v>
      </c>
      <c r="D278" s="47">
        <v>5</v>
      </c>
      <c r="E278" s="47">
        <v>1738</v>
      </c>
      <c r="F278" s="77">
        <v>1738</v>
      </c>
    </row>
    <row r="279" spans="1:8" x14ac:dyDescent="0.25">
      <c r="A279" s="46"/>
      <c r="B279" s="174"/>
      <c r="C279" s="39" t="s">
        <v>152</v>
      </c>
      <c r="D279" s="47">
        <v>0</v>
      </c>
      <c r="E279" s="47">
        <v>364</v>
      </c>
      <c r="F279" s="77">
        <v>364</v>
      </c>
    </row>
    <row r="280" spans="1:8" x14ac:dyDescent="0.25">
      <c r="A280" s="46"/>
      <c r="B280" s="174"/>
      <c r="C280" s="39" t="s">
        <v>138</v>
      </c>
      <c r="D280" s="47">
        <v>5</v>
      </c>
      <c r="E280" s="47">
        <v>2335</v>
      </c>
      <c r="F280" s="77">
        <v>3234</v>
      </c>
    </row>
    <row r="281" spans="1:8" x14ac:dyDescent="0.25">
      <c r="A281" s="46"/>
      <c r="B281" s="174"/>
      <c r="C281" s="39" t="s">
        <v>139</v>
      </c>
      <c r="D281" s="47">
        <v>0</v>
      </c>
      <c r="E281" s="47">
        <v>138</v>
      </c>
      <c r="F281" s="77">
        <v>138</v>
      </c>
    </row>
    <row r="282" spans="1:8" x14ac:dyDescent="0.25">
      <c r="A282" s="46"/>
      <c r="B282" s="174"/>
      <c r="C282" s="39" t="s">
        <v>142</v>
      </c>
      <c r="D282" s="47">
        <v>2</v>
      </c>
      <c r="E282" s="47">
        <v>1578</v>
      </c>
      <c r="F282" s="77">
        <v>1590</v>
      </c>
    </row>
    <row r="283" spans="1:8" x14ac:dyDescent="0.25">
      <c r="A283" s="46"/>
      <c r="B283" s="174"/>
      <c r="C283" s="39" t="s">
        <v>143</v>
      </c>
      <c r="D283" s="47">
        <v>0</v>
      </c>
      <c r="E283" s="47">
        <v>853</v>
      </c>
      <c r="F283" s="77">
        <v>858</v>
      </c>
    </row>
    <row r="284" spans="1:8" x14ac:dyDescent="0.25">
      <c r="A284" s="46"/>
      <c r="B284" s="174"/>
      <c r="C284" s="39" t="s">
        <v>144</v>
      </c>
      <c r="D284" s="47">
        <v>5</v>
      </c>
      <c r="E284" s="47">
        <v>4555</v>
      </c>
      <c r="F284" s="77">
        <v>5256</v>
      </c>
    </row>
    <row r="285" spans="1:8" x14ac:dyDescent="0.25">
      <c r="A285" s="46"/>
      <c r="B285" s="174"/>
      <c r="C285" s="39" t="s">
        <v>145</v>
      </c>
      <c r="D285" s="47">
        <v>0</v>
      </c>
      <c r="E285" s="47">
        <v>2991</v>
      </c>
      <c r="F285" s="77">
        <v>2996</v>
      </c>
    </row>
    <row r="286" spans="1:8" x14ac:dyDescent="0.25">
      <c r="A286" s="46"/>
      <c r="B286" s="174"/>
      <c r="C286" s="39" t="s">
        <v>146</v>
      </c>
      <c r="D286" s="47">
        <v>21</v>
      </c>
      <c r="E286" s="47">
        <v>2630</v>
      </c>
      <c r="F286" s="77">
        <v>2677</v>
      </c>
    </row>
    <row r="287" spans="1:8" x14ac:dyDescent="0.25">
      <c r="A287" s="46"/>
      <c r="B287" s="174"/>
      <c r="C287" s="39" t="s">
        <v>147</v>
      </c>
      <c r="D287" s="47">
        <v>0</v>
      </c>
      <c r="E287" s="47">
        <v>1616</v>
      </c>
      <c r="F287" s="77">
        <v>1616</v>
      </c>
      <c r="H287" s="53"/>
    </row>
    <row r="288" spans="1:8" x14ac:dyDescent="0.25">
      <c r="A288" s="46"/>
      <c r="B288" s="174"/>
      <c r="C288" s="39" t="s">
        <v>148</v>
      </c>
      <c r="D288" s="47">
        <v>2</v>
      </c>
      <c r="E288" s="47">
        <v>1512</v>
      </c>
      <c r="F288" s="77">
        <v>1514</v>
      </c>
    </row>
    <row r="289" spans="1:8" x14ac:dyDescent="0.25">
      <c r="A289" s="46"/>
      <c r="B289" s="174"/>
      <c r="C289" s="61" t="s">
        <v>149</v>
      </c>
      <c r="D289" s="47">
        <v>0</v>
      </c>
      <c r="E289" s="47">
        <v>148</v>
      </c>
      <c r="F289" s="77">
        <v>164</v>
      </c>
    </row>
    <row r="290" spans="1:8" s="53" customFormat="1" ht="16.5" thickBot="1" x14ac:dyDescent="0.3">
      <c r="A290" s="49"/>
      <c r="B290" s="175"/>
      <c r="C290" s="50" t="s">
        <v>258</v>
      </c>
      <c r="D290" s="51">
        <v>238</v>
      </c>
      <c r="E290" s="51">
        <v>94058</v>
      </c>
      <c r="F290" s="78">
        <v>106141</v>
      </c>
    </row>
    <row r="291" spans="1:8" x14ac:dyDescent="0.25">
      <c r="A291" s="54"/>
      <c r="B291" s="43"/>
      <c r="C291" s="43"/>
      <c r="D291" s="43"/>
      <c r="E291" s="43"/>
      <c r="F291" s="45"/>
    </row>
    <row r="292" spans="1:8" x14ac:dyDescent="0.25">
      <c r="A292" s="46"/>
      <c r="B292" s="174" t="s">
        <v>77</v>
      </c>
      <c r="C292" s="39" t="s">
        <v>127</v>
      </c>
      <c r="D292" s="47">
        <v>3</v>
      </c>
      <c r="E292" s="47">
        <v>1487</v>
      </c>
      <c r="F292" s="77">
        <v>1710</v>
      </c>
    </row>
    <row r="293" spans="1:8" s="53" customFormat="1" ht="16.5" thickBot="1" x14ac:dyDescent="0.3">
      <c r="A293" s="49"/>
      <c r="B293" s="175"/>
      <c r="C293" s="50" t="s">
        <v>258</v>
      </c>
      <c r="D293" s="51">
        <v>3</v>
      </c>
      <c r="E293" s="51">
        <v>1487</v>
      </c>
      <c r="F293" s="78">
        <v>1710</v>
      </c>
    </row>
    <row r="294" spans="1:8" x14ac:dyDescent="0.25">
      <c r="A294" s="54"/>
      <c r="B294" s="43"/>
      <c r="C294" s="43"/>
      <c r="D294" s="43"/>
      <c r="E294" s="43"/>
      <c r="F294" s="45"/>
    </row>
    <row r="295" spans="1:8" x14ac:dyDescent="0.25">
      <c r="A295" s="46"/>
      <c r="B295" s="174" t="s">
        <v>78</v>
      </c>
      <c r="C295" s="39" t="s">
        <v>140</v>
      </c>
      <c r="D295" s="47">
        <v>14</v>
      </c>
      <c r="E295" s="47">
        <v>57</v>
      </c>
      <c r="F295" s="77">
        <v>57</v>
      </c>
    </row>
    <row r="296" spans="1:8" s="53" customFormat="1" ht="16.5" thickBot="1" x14ac:dyDescent="0.3">
      <c r="A296" s="49"/>
      <c r="B296" s="175"/>
      <c r="C296" s="50" t="s">
        <v>258</v>
      </c>
      <c r="D296" s="51">
        <v>14</v>
      </c>
      <c r="E296" s="51">
        <v>57</v>
      </c>
      <c r="F296" s="78">
        <v>57</v>
      </c>
    </row>
    <row r="297" spans="1:8" x14ac:dyDescent="0.25">
      <c r="A297" s="54"/>
      <c r="B297" s="43"/>
      <c r="C297" s="43"/>
      <c r="D297" s="43"/>
      <c r="E297" s="43"/>
      <c r="F297" s="45"/>
    </row>
    <row r="298" spans="1:8" ht="22.5" customHeight="1" x14ac:dyDescent="0.25">
      <c r="A298" s="46"/>
      <c r="B298" s="176" t="s">
        <v>252</v>
      </c>
      <c r="C298" s="39" t="s">
        <v>132</v>
      </c>
      <c r="D298" s="47">
        <v>35</v>
      </c>
      <c r="E298" s="47">
        <v>3638</v>
      </c>
      <c r="F298" s="77">
        <v>3927</v>
      </c>
    </row>
    <row r="299" spans="1:8" s="53" customFormat="1" ht="23.25" customHeight="1" thickBot="1" x14ac:dyDescent="0.3">
      <c r="A299" s="49"/>
      <c r="B299" s="177"/>
      <c r="C299" s="50" t="s">
        <v>258</v>
      </c>
      <c r="D299" s="51">
        <v>35</v>
      </c>
      <c r="E299" s="51">
        <v>3638</v>
      </c>
      <c r="F299" s="78">
        <v>3927</v>
      </c>
    </row>
    <row r="300" spans="1:8" x14ac:dyDescent="0.25">
      <c r="A300" s="54"/>
      <c r="B300" s="43"/>
      <c r="C300" s="43"/>
      <c r="D300" s="43"/>
      <c r="E300" s="43"/>
      <c r="F300" s="45"/>
    </row>
    <row r="301" spans="1:8" x14ac:dyDescent="0.25">
      <c r="A301" s="46"/>
      <c r="B301" s="176" t="s">
        <v>80</v>
      </c>
      <c r="C301" s="39" t="s">
        <v>165</v>
      </c>
      <c r="D301" s="47">
        <v>20</v>
      </c>
      <c r="E301" s="47">
        <v>66</v>
      </c>
      <c r="F301" s="77">
        <v>5899</v>
      </c>
    </row>
    <row r="302" spans="1:8" s="53" customFormat="1" ht="16.5" thickBot="1" x14ac:dyDescent="0.3">
      <c r="A302" s="49"/>
      <c r="B302" s="177"/>
      <c r="C302" s="50" t="s">
        <v>258</v>
      </c>
      <c r="D302" s="51">
        <v>20</v>
      </c>
      <c r="E302" s="51">
        <v>66</v>
      </c>
      <c r="F302" s="78">
        <v>5899</v>
      </c>
      <c r="H302" s="39"/>
    </row>
    <row r="303" spans="1:8" s="53" customFormat="1" x14ac:dyDescent="0.25">
      <c r="A303" s="62"/>
      <c r="B303" s="79"/>
      <c r="D303" s="63"/>
      <c r="E303" s="63"/>
      <c r="F303" s="80"/>
      <c r="H303" s="39"/>
    </row>
    <row r="304" spans="1:8" s="53" customFormat="1" x14ac:dyDescent="0.25">
      <c r="A304" s="62"/>
      <c r="B304" s="174" t="s">
        <v>79</v>
      </c>
      <c r="C304" s="39" t="s">
        <v>134</v>
      </c>
      <c r="D304" s="47">
        <v>5</v>
      </c>
      <c r="E304" s="63">
        <v>765</v>
      </c>
      <c r="F304" s="80">
        <v>779</v>
      </c>
      <c r="H304" s="39"/>
    </row>
    <row r="305" spans="1:8" s="53" customFormat="1" ht="16.5" thickBot="1" x14ac:dyDescent="0.3">
      <c r="A305" s="62"/>
      <c r="B305" s="175"/>
      <c r="C305" s="53" t="s">
        <v>258</v>
      </c>
      <c r="D305" s="63">
        <v>5</v>
      </c>
      <c r="E305" s="63">
        <v>765</v>
      </c>
      <c r="F305" s="80">
        <v>779</v>
      </c>
      <c r="H305" s="39"/>
    </row>
    <row r="306" spans="1:8" x14ac:dyDescent="0.25">
      <c r="A306" s="41" t="s">
        <v>166</v>
      </c>
      <c r="B306" s="43"/>
      <c r="C306" s="43"/>
      <c r="D306" s="43"/>
      <c r="E306" s="43"/>
      <c r="F306" s="45"/>
      <c r="H306" s="53"/>
    </row>
    <row r="307" spans="1:8" x14ac:dyDescent="0.25">
      <c r="A307" s="46"/>
      <c r="B307" s="174" t="s">
        <v>86</v>
      </c>
      <c r="C307" s="39" t="s">
        <v>127</v>
      </c>
      <c r="D307" s="47">
        <v>3</v>
      </c>
      <c r="E307" s="47">
        <v>232</v>
      </c>
      <c r="F307" s="77">
        <v>1491</v>
      </c>
    </row>
    <row r="308" spans="1:8" x14ac:dyDescent="0.25">
      <c r="A308" s="46"/>
      <c r="B308" s="174"/>
      <c r="C308" s="39" t="s">
        <v>131</v>
      </c>
      <c r="D308" s="47">
        <v>2</v>
      </c>
      <c r="E308" s="47">
        <v>138</v>
      </c>
      <c r="F308" s="77">
        <v>1060</v>
      </c>
    </row>
    <row r="309" spans="1:8" x14ac:dyDescent="0.25">
      <c r="A309" s="46"/>
      <c r="B309" s="174"/>
      <c r="C309" s="39" t="s">
        <v>133</v>
      </c>
      <c r="D309" s="47">
        <v>4</v>
      </c>
      <c r="E309" s="47">
        <v>1177</v>
      </c>
      <c r="F309" s="77">
        <v>6479</v>
      </c>
    </row>
    <row r="310" spans="1:8" x14ac:dyDescent="0.25">
      <c r="A310" s="46"/>
      <c r="B310" s="174"/>
      <c r="C310" s="39" t="s">
        <v>134</v>
      </c>
      <c r="D310" s="47">
        <v>2</v>
      </c>
      <c r="E310" s="47">
        <v>117</v>
      </c>
      <c r="F310" s="77">
        <v>1345</v>
      </c>
    </row>
    <row r="311" spans="1:8" x14ac:dyDescent="0.25">
      <c r="A311" s="46"/>
      <c r="B311" s="174"/>
      <c r="C311" s="39" t="s">
        <v>135</v>
      </c>
      <c r="D311" s="47">
        <v>0</v>
      </c>
      <c r="E311" s="47">
        <v>34</v>
      </c>
      <c r="F311" s="77">
        <v>59</v>
      </c>
    </row>
    <row r="312" spans="1:8" x14ac:dyDescent="0.25">
      <c r="A312" s="46"/>
      <c r="B312" s="174"/>
      <c r="C312" s="39" t="s">
        <v>146</v>
      </c>
      <c r="D312" s="47">
        <v>2</v>
      </c>
      <c r="E312" s="47">
        <v>1777</v>
      </c>
      <c r="F312" s="77">
        <v>2425</v>
      </c>
    </row>
    <row r="313" spans="1:8" s="53" customFormat="1" ht="16.5" thickBot="1" x14ac:dyDescent="0.3">
      <c r="A313" s="49"/>
      <c r="B313" s="175"/>
      <c r="C313" s="50" t="s">
        <v>258</v>
      </c>
      <c r="D313" s="51">
        <v>13</v>
      </c>
      <c r="E313" s="51">
        <v>3475</v>
      </c>
      <c r="F313" s="78">
        <v>12859</v>
      </c>
      <c r="H313" s="39"/>
    </row>
    <row r="314" spans="1:8" x14ac:dyDescent="0.25">
      <c r="A314" s="41" t="s">
        <v>87</v>
      </c>
      <c r="B314" s="43"/>
      <c r="C314" s="43"/>
      <c r="D314" s="43"/>
      <c r="E314" s="43"/>
      <c r="F314" s="45"/>
    </row>
    <row r="315" spans="1:8" x14ac:dyDescent="0.25">
      <c r="A315" s="46"/>
      <c r="B315" s="174" t="s">
        <v>88</v>
      </c>
      <c r="C315" s="39" t="s">
        <v>127</v>
      </c>
      <c r="D315" s="47">
        <v>20</v>
      </c>
      <c r="E315" s="47">
        <v>12149</v>
      </c>
      <c r="F315" s="77">
        <v>12752</v>
      </c>
    </row>
    <row r="316" spans="1:8" x14ac:dyDescent="0.25">
      <c r="A316" s="46"/>
      <c r="B316" s="174"/>
      <c r="C316" s="39" t="s">
        <v>156</v>
      </c>
      <c r="D316" s="47">
        <v>5</v>
      </c>
      <c r="E316" s="47">
        <v>662</v>
      </c>
      <c r="F316" s="77">
        <v>670</v>
      </c>
    </row>
    <row r="317" spans="1:8" x14ac:dyDescent="0.25">
      <c r="A317" s="46"/>
      <c r="B317" s="174"/>
      <c r="C317" s="39" t="s">
        <v>131</v>
      </c>
      <c r="D317" s="47">
        <v>7</v>
      </c>
      <c r="E317" s="47">
        <v>1458</v>
      </c>
      <c r="F317" s="77">
        <v>1604</v>
      </c>
    </row>
    <row r="318" spans="1:8" x14ac:dyDescent="0.25">
      <c r="A318" s="46"/>
      <c r="B318" s="174"/>
      <c r="C318" s="39" t="s">
        <v>132</v>
      </c>
      <c r="D318" s="47">
        <v>45</v>
      </c>
      <c r="E318" s="47">
        <v>1509</v>
      </c>
      <c r="F318" s="77">
        <v>1527</v>
      </c>
    </row>
    <row r="319" spans="1:8" x14ac:dyDescent="0.25">
      <c r="A319" s="46"/>
      <c r="B319" s="174"/>
      <c r="C319" s="39" t="s">
        <v>133</v>
      </c>
      <c r="D319" s="47">
        <v>9</v>
      </c>
      <c r="E319" s="47">
        <v>1781</v>
      </c>
      <c r="F319" s="77">
        <v>3449</v>
      </c>
    </row>
    <row r="320" spans="1:8" x14ac:dyDescent="0.25">
      <c r="A320" s="46"/>
      <c r="B320" s="174"/>
      <c r="C320" s="39" t="s">
        <v>134</v>
      </c>
      <c r="D320" s="47">
        <v>8</v>
      </c>
      <c r="E320" s="47">
        <v>2109</v>
      </c>
      <c r="F320" s="77">
        <v>2109</v>
      </c>
    </row>
    <row r="321" spans="1:8" x14ac:dyDescent="0.25">
      <c r="A321" s="46"/>
      <c r="B321" s="174"/>
      <c r="C321" s="39" t="s">
        <v>135</v>
      </c>
      <c r="D321" s="47">
        <v>0</v>
      </c>
      <c r="E321" s="47">
        <v>747</v>
      </c>
      <c r="F321" s="77">
        <v>747</v>
      </c>
    </row>
    <row r="322" spans="1:8" x14ac:dyDescent="0.25">
      <c r="A322" s="46"/>
      <c r="B322" s="174"/>
      <c r="C322" s="39" t="s">
        <v>138</v>
      </c>
      <c r="D322" s="47">
        <v>7</v>
      </c>
      <c r="E322" s="47">
        <v>2661</v>
      </c>
      <c r="F322" s="77">
        <v>2661</v>
      </c>
    </row>
    <row r="323" spans="1:8" x14ac:dyDescent="0.25">
      <c r="A323" s="46"/>
      <c r="B323" s="174"/>
      <c r="C323" s="39" t="s">
        <v>140</v>
      </c>
      <c r="D323" s="47">
        <v>2</v>
      </c>
      <c r="E323" s="47">
        <v>1366</v>
      </c>
      <c r="F323" s="77">
        <v>1366</v>
      </c>
    </row>
    <row r="324" spans="1:8" x14ac:dyDescent="0.25">
      <c r="A324" s="46"/>
      <c r="B324" s="174"/>
      <c r="C324" s="39" t="s">
        <v>142</v>
      </c>
      <c r="D324" s="47">
        <v>5</v>
      </c>
      <c r="E324" s="47">
        <v>1067</v>
      </c>
      <c r="F324" s="77">
        <v>1067</v>
      </c>
    </row>
    <row r="325" spans="1:8" x14ac:dyDescent="0.25">
      <c r="A325" s="46"/>
      <c r="B325" s="174"/>
      <c r="C325" s="39" t="s">
        <v>144</v>
      </c>
      <c r="D325" s="47">
        <v>5</v>
      </c>
      <c r="E325" s="47">
        <v>798</v>
      </c>
      <c r="F325" s="77">
        <v>798</v>
      </c>
    </row>
    <row r="326" spans="1:8" x14ac:dyDescent="0.25">
      <c r="A326" s="46"/>
      <c r="B326" s="174"/>
      <c r="C326" s="39" t="s">
        <v>145</v>
      </c>
      <c r="D326" s="47">
        <v>0</v>
      </c>
      <c r="E326" s="47">
        <v>159</v>
      </c>
      <c r="F326" s="77">
        <v>159</v>
      </c>
      <c r="H326" s="53"/>
    </row>
    <row r="327" spans="1:8" x14ac:dyDescent="0.25">
      <c r="A327" s="46"/>
      <c r="B327" s="174"/>
      <c r="C327" s="39" t="s">
        <v>146</v>
      </c>
      <c r="D327" s="47">
        <v>9</v>
      </c>
      <c r="E327" s="47">
        <v>3565</v>
      </c>
      <c r="F327" s="77">
        <v>3572</v>
      </c>
    </row>
    <row r="328" spans="1:8" x14ac:dyDescent="0.25">
      <c r="A328" s="46"/>
      <c r="B328" s="174"/>
      <c r="C328" s="39" t="s">
        <v>147</v>
      </c>
      <c r="D328" s="47">
        <v>0</v>
      </c>
      <c r="E328" s="47">
        <v>42</v>
      </c>
      <c r="F328" s="77">
        <v>42</v>
      </c>
    </row>
    <row r="329" spans="1:8" s="53" customFormat="1" ht="16.5" thickBot="1" x14ac:dyDescent="0.3">
      <c r="A329" s="49"/>
      <c r="B329" s="175"/>
      <c r="C329" s="50" t="s">
        <v>258</v>
      </c>
      <c r="D329" s="51">
        <v>122</v>
      </c>
      <c r="E329" s="51">
        <v>30073</v>
      </c>
      <c r="F329" s="78">
        <v>32523</v>
      </c>
      <c r="H329" s="39"/>
    </row>
    <row r="330" spans="1:8" x14ac:dyDescent="0.25">
      <c r="A330" s="41" t="s">
        <v>89</v>
      </c>
      <c r="B330" s="43"/>
      <c r="C330" s="43"/>
      <c r="D330" s="43"/>
      <c r="E330" s="43"/>
      <c r="F330" s="45"/>
    </row>
    <row r="331" spans="1:8" x14ac:dyDescent="0.25">
      <c r="A331" s="46"/>
      <c r="B331" s="174" t="s">
        <v>90</v>
      </c>
      <c r="C331" s="39" t="s">
        <v>127</v>
      </c>
      <c r="D331" s="47">
        <v>9</v>
      </c>
      <c r="E331" s="47">
        <v>6612</v>
      </c>
      <c r="F331" s="77">
        <v>7949</v>
      </c>
    </row>
    <row r="332" spans="1:8" x14ac:dyDescent="0.25">
      <c r="A332" s="46"/>
      <c r="B332" s="174"/>
      <c r="C332" s="39" t="s">
        <v>156</v>
      </c>
      <c r="D332" s="47">
        <v>2</v>
      </c>
      <c r="E332" s="47">
        <v>606</v>
      </c>
      <c r="F332" s="77">
        <v>1145</v>
      </c>
    </row>
    <row r="333" spans="1:8" x14ac:dyDescent="0.25">
      <c r="A333" s="46"/>
      <c r="B333" s="174"/>
      <c r="C333" s="39" t="s">
        <v>131</v>
      </c>
      <c r="D333" s="47">
        <v>2</v>
      </c>
      <c r="E333" s="47">
        <v>1343</v>
      </c>
      <c r="F333" s="77">
        <v>2165</v>
      </c>
    </row>
    <row r="334" spans="1:8" x14ac:dyDescent="0.25">
      <c r="A334" s="46"/>
      <c r="B334" s="174"/>
      <c r="C334" s="39" t="s">
        <v>132</v>
      </c>
      <c r="D334" s="47">
        <v>6</v>
      </c>
      <c r="E334" s="47">
        <v>2625</v>
      </c>
      <c r="F334" s="77">
        <v>4902</v>
      </c>
    </row>
    <row r="335" spans="1:8" x14ac:dyDescent="0.25">
      <c r="A335" s="46"/>
      <c r="B335" s="174"/>
      <c r="C335" s="39" t="s">
        <v>133</v>
      </c>
      <c r="D335" s="47">
        <v>5</v>
      </c>
      <c r="E335" s="47">
        <v>1150</v>
      </c>
      <c r="F335" s="77">
        <v>2274</v>
      </c>
    </row>
    <row r="336" spans="1:8" x14ac:dyDescent="0.25">
      <c r="A336" s="46"/>
      <c r="B336" s="174"/>
      <c r="C336" s="39" t="s">
        <v>134</v>
      </c>
      <c r="D336" s="47">
        <v>2</v>
      </c>
      <c r="E336" s="47">
        <v>795</v>
      </c>
      <c r="F336" s="77">
        <v>990</v>
      </c>
    </row>
    <row r="337" spans="1:8" x14ac:dyDescent="0.25">
      <c r="A337" s="46"/>
      <c r="B337" s="174"/>
      <c r="C337" s="39" t="s">
        <v>135</v>
      </c>
      <c r="D337" s="47">
        <v>4</v>
      </c>
      <c r="E337" s="47">
        <v>104</v>
      </c>
      <c r="F337" s="77">
        <v>104</v>
      </c>
    </row>
    <row r="338" spans="1:8" x14ac:dyDescent="0.25">
      <c r="A338" s="46"/>
      <c r="B338" s="174"/>
      <c r="C338" s="39" t="s">
        <v>138</v>
      </c>
      <c r="D338" s="47">
        <v>1</v>
      </c>
      <c r="E338" s="47">
        <v>155</v>
      </c>
      <c r="F338" s="77">
        <v>159</v>
      </c>
    </row>
    <row r="339" spans="1:8" x14ac:dyDescent="0.25">
      <c r="A339" s="46"/>
      <c r="B339" s="174"/>
      <c r="C339" s="39" t="s">
        <v>139</v>
      </c>
      <c r="D339" s="47">
        <v>0</v>
      </c>
      <c r="E339" s="47">
        <v>15</v>
      </c>
      <c r="F339" s="77">
        <v>15</v>
      </c>
    </row>
    <row r="340" spans="1:8" x14ac:dyDescent="0.25">
      <c r="A340" s="46"/>
      <c r="B340" s="174"/>
      <c r="C340" s="39" t="s">
        <v>140</v>
      </c>
      <c r="D340" s="47">
        <v>1</v>
      </c>
      <c r="E340" s="47">
        <v>5</v>
      </c>
      <c r="F340" s="77">
        <v>5</v>
      </c>
    </row>
    <row r="341" spans="1:8" x14ac:dyDescent="0.25">
      <c r="A341" s="46"/>
      <c r="B341" s="174"/>
      <c r="C341" s="39" t="s">
        <v>141</v>
      </c>
      <c r="D341" s="47">
        <v>1</v>
      </c>
      <c r="E341" s="47">
        <v>154</v>
      </c>
      <c r="F341" s="77">
        <v>154</v>
      </c>
    </row>
    <row r="342" spans="1:8" x14ac:dyDescent="0.25">
      <c r="A342" s="46"/>
      <c r="B342" s="174"/>
      <c r="C342" s="39" t="s">
        <v>142</v>
      </c>
      <c r="D342" s="47">
        <v>1</v>
      </c>
      <c r="E342" s="47">
        <v>205</v>
      </c>
      <c r="F342" s="77">
        <v>246</v>
      </c>
      <c r="H342" s="53"/>
    </row>
    <row r="343" spans="1:8" x14ac:dyDescent="0.25">
      <c r="A343" s="46"/>
      <c r="B343" s="174"/>
      <c r="C343" s="39" t="s">
        <v>144</v>
      </c>
      <c r="D343" s="47">
        <v>1</v>
      </c>
      <c r="E343" s="47">
        <v>167</v>
      </c>
      <c r="F343" s="77">
        <v>174</v>
      </c>
    </row>
    <row r="344" spans="1:8" x14ac:dyDescent="0.25">
      <c r="A344" s="46"/>
      <c r="B344" s="174"/>
      <c r="C344" s="39" t="s">
        <v>145</v>
      </c>
      <c r="D344" s="47">
        <v>2</v>
      </c>
      <c r="E344" s="47">
        <v>514</v>
      </c>
      <c r="F344" s="77">
        <v>514</v>
      </c>
    </row>
    <row r="345" spans="1:8" x14ac:dyDescent="0.25">
      <c r="A345" s="46"/>
      <c r="B345" s="174"/>
      <c r="C345" s="39" t="s">
        <v>146</v>
      </c>
      <c r="D345" s="47">
        <v>1</v>
      </c>
      <c r="E345" s="47">
        <v>217</v>
      </c>
      <c r="F345" s="77">
        <v>228</v>
      </c>
    </row>
    <row r="346" spans="1:8" x14ac:dyDescent="0.25">
      <c r="A346" s="46"/>
      <c r="B346" s="174"/>
      <c r="C346" s="39" t="s">
        <v>147</v>
      </c>
      <c r="D346" s="47">
        <v>1</v>
      </c>
      <c r="E346" s="47">
        <v>6</v>
      </c>
      <c r="F346" s="77">
        <v>7</v>
      </c>
    </row>
    <row r="347" spans="1:8" s="53" customFormat="1" ht="16.5" thickBot="1" x14ac:dyDescent="0.3">
      <c r="A347" s="49"/>
      <c r="B347" s="175"/>
      <c r="C347" s="50" t="s">
        <v>258</v>
      </c>
      <c r="D347" s="51">
        <v>39</v>
      </c>
      <c r="E347" s="51">
        <v>14673</v>
      </c>
      <c r="F347" s="78">
        <v>21031</v>
      </c>
      <c r="H347" s="39"/>
    </row>
    <row r="348" spans="1:8" x14ac:dyDescent="0.25">
      <c r="A348" s="54"/>
      <c r="B348" s="43"/>
      <c r="C348" s="43"/>
      <c r="D348" s="43"/>
      <c r="E348" s="43"/>
      <c r="F348" s="45"/>
    </row>
    <row r="349" spans="1:8" x14ac:dyDescent="0.25">
      <c r="A349" s="46"/>
      <c r="B349" s="174" t="s">
        <v>91</v>
      </c>
      <c r="C349" s="39" t="s">
        <v>127</v>
      </c>
      <c r="D349" s="47">
        <v>3</v>
      </c>
      <c r="E349" s="47">
        <v>837</v>
      </c>
      <c r="F349" s="77">
        <v>1489</v>
      </c>
    </row>
    <row r="350" spans="1:8" x14ac:dyDescent="0.25">
      <c r="A350" s="46"/>
      <c r="B350" s="174"/>
      <c r="C350" s="39" t="s">
        <v>133</v>
      </c>
      <c r="D350" s="47">
        <v>3</v>
      </c>
      <c r="E350" s="47">
        <v>827</v>
      </c>
      <c r="F350" s="77">
        <v>1247</v>
      </c>
      <c r="H350" s="53"/>
    </row>
    <row r="351" spans="1:8" x14ac:dyDescent="0.25">
      <c r="A351" s="46"/>
      <c r="B351" s="174"/>
      <c r="C351" s="39" t="s">
        <v>134</v>
      </c>
      <c r="D351" s="47">
        <v>3</v>
      </c>
      <c r="E351" s="47">
        <v>977</v>
      </c>
      <c r="F351" s="77">
        <v>1065</v>
      </c>
    </row>
    <row r="352" spans="1:8" x14ac:dyDescent="0.25">
      <c r="A352" s="46"/>
      <c r="B352" s="174"/>
      <c r="C352" s="39" t="s">
        <v>135</v>
      </c>
      <c r="D352" s="47">
        <v>0</v>
      </c>
      <c r="E352" s="47">
        <v>115</v>
      </c>
      <c r="F352" s="77">
        <v>115</v>
      </c>
    </row>
    <row r="353" spans="1:8" x14ac:dyDescent="0.25">
      <c r="A353" s="46"/>
      <c r="B353" s="174"/>
      <c r="C353" s="39" t="s">
        <v>146</v>
      </c>
      <c r="D353" s="47">
        <v>1</v>
      </c>
      <c r="E353" s="47">
        <v>241</v>
      </c>
      <c r="F353" s="77">
        <v>244</v>
      </c>
    </row>
    <row r="354" spans="1:8" x14ac:dyDescent="0.25">
      <c r="A354" s="46"/>
      <c r="B354" s="174"/>
      <c r="C354" s="39" t="s">
        <v>147</v>
      </c>
      <c r="D354" s="47">
        <v>1</v>
      </c>
      <c r="E354" s="47">
        <v>76</v>
      </c>
      <c r="F354" s="77">
        <v>76</v>
      </c>
    </row>
    <row r="355" spans="1:8" s="53" customFormat="1" ht="16.5" thickBot="1" x14ac:dyDescent="0.3">
      <c r="A355" s="49"/>
      <c r="B355" s="175"/>
      <c r="C355" s="50" t="s">
        <v>258</v>
      </c>
      <c r="D355" s="51">
        <v>11</v>
      </c>
      <c r="E355" s="51">
        <v>3073</v>
      </c>
      <c r="F355" s="78">
        <v>4236</v>
      </c>
      <c r="H355" s="39"/>
    </row>
    <row r="356" spans="1:8" x14ac:dyDescent="0.25">
      <c r="A356" s="41" t="s">
        <v>93</v>
      </c>
      <c r="B356" s="43"/>
      <c r="C356" s="43"/>
      <c r="D356" s="43"/>
      <c r="E356" s="43"/>
      <c r="F356" s="45"/>
    </row>
    <row r="357" spans="1:8" x14ac:dyDescent="0.25">
      <c r="A357" s="46"/>
      <c r="B357" s="174" t="s">
        <v>94</v>
      </c>
      <c r="C357" s="39" t="s">
        <v>127</v>
      </c>
      <c r="D357" s="47">
        <v>40</v>
      </c>
      <c r="E357" s="47">
        <v>21598</v>
      </c>
      <c r="F357" s="77">
        <v>24418</v>
      </c>
    </row>
    <row r="358" spans="1:8" x14ac:dyDescent="0.25">
      <c r="A358" s="46"/>
      <c r="B358" s="174"/>
      <c r="C358" s="39" t="s">
        <v>156</v>
      </c>
      <c r="D358" s="47">
        <v>2</v>
      </c>
      <c r="E358" s="47">
        <v>1002</v>
      </c>
      <c r="F358" s="77">
        <v>1183</v>
      </c>
    </row>
    <row r="359" spans="1:8" x14ac:dyDescent="0.25">
      <c r="A359" s="46"/>
      <c r="B359" s="174"/>
      <c r="C359" s="39" t="s">
        <v>131</v>
      </c>
      <c r="D359" s="47">
        <v>5</v>
      </c>
      <c r="E359" s="47">
        <v>1748</v>
      </c>
      <c r="F359" s="77">
        <v>2266</v>
      </c>
    </row>
    <row r="360" spans="1:8" x14ac:dyDescent="0.25">
      <c r="A360" s="46"/>
      <c r="B360" s="174"/>
      <c r="C360" s="39" t="s">
        <v>132</v>
      </c>
      <c r="D360" s="47">
        <v>28</v>
      </c>
      <c r="E360" s="47">
        <v>1300</v>
      </c>
      <c r="F360" s="77">
        <v>3091</v>
      </c>
    </row>
    <row r="361" spans="1:8" x14ac:dyDescent="0.25">
      <c r="A361" s="46"/>
      <c r="B361" s="174"/>
      <c r="C361" s="39" t="s">
        <v>133</v>
      </c>
      <c r="D361" s="47">
        <v>5</v>
      </c>
      <c r="E361" s="47">
        <v>1396</v>
      </c>
      <c r="F361" s="77">
        <v>2191</v>
      </c>
    </row>
    <row r="362" spans="1:8" x14ac:dyDescent="0.25">
      <c r="A362" s="46"/>
      <c r="B362" s="174"/>
      <c r="C362" s="39" t="s">
        <v>134</v>
      </c>
      <c r="D362" s="47">
        <v>9</v>
      </c>
      <c r="E362" s="47">
        <v>1542</v>
      </c>
      <c r="F362" s="77">
        <v>2516</v>
      </c>
    </row>
    <row r="363" spans="1:8" x14ac:dyDescent="0.25">
      <c r="A363" s="46"/>
      <c r="B363" s="174"/>
      <c r="C363" s="39" t="s">
        <v>135</v>
      </c>
      <c r="D363" s="47">
        <v>8</v>
      </c>
      <c r="E363" s="47">
        <v>209</v>
      </c>
      <c r="F363" s="77">
        <v>209</v>
      </c>
    </row>
    <row r="364" spans="1:8" x14ac:dyDescent="0.25">
      <c r="A364" s="46"/>
      <c r="B364" s="174"/>
      <c r="C364" s="39" t="s">
        <v>138</v>
      </c>
      <c r="D364" s="47">
        <v>5</v>
      </c>
      <c r="E364" s="47">
        <v>3007</v>
      </c>
      <c r="F364" s="77">
        <v>3240</v>
      </c>
    </row>
    <row r="365" spans="1:8" x14ac:dyDescent="0.25">
      <c r="A365" s="46"/>
      <c r="B365" s="174"/>
      <c r="C365" s="39" t="s">
        <v>139</v>
      </c>
      <c r="D365" s="47">
        <v>1</v>
      </c>
      <c r="E365" s="47">
        <v>30</v>
      </c>
      <c r="F365" s="77">
        <v>30</v>
      </c>
    </row>
    <row r="366" spans="1:8" x14ac:dyDescent="0.25">
      <c r="A366" s="46"/>
      <c r="B366" s="174"/>
      <c r="C366" s="39" t="s">
        <v>140</v>
      </c>
      <c r="D366" s="47">
        <v>4</v>
      </c>
      <c r="E366" s="47">
        <v>108</v>
      </c>
      <c r="F366" s="77">
        <v>108</v>
      </c>
    </row>
    <row r="367" spans="1:8" x14ac:dyDescent="0.25">
      <c r="A367" s="46"/>
      <c r="B367" s="174"/>
      <c r="C367" s="39" t="s">
        <v>141</v>
      </c>
      <c r="D367" s="47">
        <v>2</v>
      </c>
      <c r="E367" s="47">
        <v>153</v>
      </c>
      <c r="F367" s="77">
        <v>153</v>
      </c>
    </row>
    <row r="368" spans="1:8" x14ac:dyDescent="0.25">
      <c r="A368" s="46"/>
      <c r="B368" s="174"/>
      <c r="C368" s="39" t="s">
        <v>142</v>
      </c>
      <c r="D368" s="47">
        <v>3</v>
      </c>
      <c r="E368" s="47">
        <v>305</v>
      </c>
      <c r="F368" s="77">
        <v>339</v>
      </c>
      <c r="H368" s="53"/>
    </row>
    <row r="369" spans="1:8" x14ac:dyDescent="0.25">
      <c r="A369" s="46"/>
      <c r="B369" s="174"/>
      <c r="C369" s="39" t="s">
        <v>143</v>
      </c>
      <c r="D369" s="47">
        <v>2</v>
      </c>
      <c r="E369" s="47">
        <v>1121</v>
      </c>
      <c r="F369" s="77">
        <v>1123</v>
      </c>
    </row>
    <row r="370" spans="1:8" x14ac:dyDescent="0.25">
      <c r="A370" s="46"/>
      <c r="B370" s="174"/>
      <c r="C370" s="39" t="s">
        <v>144</v>
      </c>
      <c r="D370" s="47">
        <v>2</v>
      </c>
      <c r="E370" s="47">
        <v>878</v>
      </c>
      <c r="F370" s="77">
        <v>879</v>
      </c>
    </row>
    <row r="371" spans="1:8" x14ac:dyDescent="0.25">
      <c r="A371" s="46"/>
      <c r="B371" s="174"/>
      <c r="C371" s="39" t="s">
        <v>145</v>
      </c>
      <c r="D371" s="47">
        <v>3</v>
      </c>
      <c r="E371" s="47">
        <v>1328</v>
      </c>
      <c r="F371" s="77">
        <v>1328</v>
      </c>
    </row>
    <row r="372" spans="1:8" x14ac:dyDescent="0.25">
      <c r="A372" s="46"/>
      <c r="B372" s="174"/>
      <c r="C372" s="39" t="s">
        <v>146</v>
      </c>
      <c r="D372" s="47">
        <v>7</v>
      </c>
      <c r="E372" s="47">
        <v>4161</v>
      </c>
      <c r="F372" s="77">
        <v>4435</v>
      </c>
    </row>
    <row r="373" spans="1:8" x14ac:dyDescent="0.25">
      <c r="A373" s="46"/>
      <c r="B373" s="174"/>
      <c r="C373" s="39" t="s">
        <v>147</v>
      </c>
      <c r="D373" s="47">
        <v>5</v>
      </c>
      <c r="E373" s="47">
        <v>753</v>
      </c>
      <c r="F373" s="77">
        <v>754</v>
      </c>
    </row>
    <row r="374" spans="1:8" s="53" customFormat="1" ht="16.5" thickBot="1" x14ac:dyDescent="0.3">
      <c r="A374" s="49"/>
      <c r="B374" s="175"/>
      <c r="C374" s="50" t="s">
        <v>258</v>
      </c>
      <c r="D374" s="51">
        <v>131</v>
      </c>
      <c r="E374" s="51">
        <v>40639</v>
      </c>
      <c r="F374" s="78">
        <v>48263</v>
      </c>
      <c r="H374" s="39"/>
    </row>
    <row r="375" spans="1:8" x14ac:dyDescent="0.25">
      <c r="A375" s="54"/>
      <c r="B375" s="43"/>
      <c r="C375" s="43"/>
      <c r="D375" s="43"/>
      <c r="E375" s="43"/>
      <c r="F375" s="45"/>
    </row>
    <row r="376" spans="1:8" x14ac:dyDescent="0.25">
      <c r="A376" s="46"/>
      <c r="B376" s="174" t="s">
        <v>95</v>
      </c>
      <c r="C376" s="39" t="s">
        <v>127</v>
      </c>
      <c r="D376" s="47">
        <v>8</v>
      </c>
      <c r="E376" s="47">
        <v>4092</v>
      </c>
      <c r="F376" s="77">
        <v>4598</v>
      </c>
    </row>
    <row r="377" spans="1:8" x14ac:dyDescent="0.25">
      <c r="A377" s="46"/>
      <c r="B377" s="174"/>
      <c r="C377" s="39" t="s">
        <v>132</v>
      </c>
      <c r="D377" s="47">
        <v>7</v>
      </c>
      <c r="E377" s="47">
        <v>369</v>
      </c>
      <c r="F377" s="77">
        <v>1203</v>
      </c>
      <c r="H377" s="53"/>
    </row>
    <row r="378" spans="1:8" x14ac:dyDescent="0.25">
      <c r="A378" s="46"/>
      <c r="B378" s="174"/>
      <c r="C378" s="39" t="s">
        <v>133</v>
      </c>
      <c r="D378" s="47">
        <v>5</v>
      </c>
      <c r="E378" s="47">
        <v>371</v>
      </c>
      <c r="F378" s="77">
        <v>796</v>
      </c>
    </row>
    <row r="379" spans="1:8" x14ac:dyDescent="0.25">
      <c r="A379" s="46"/>
      <c r="B379" s="174"/>
      <c r="C379" s="39" t="s">
        <v>134</v>
      </c>
      <c r="D379" s="47">
        <v>3</v>
      </c>
      <c r="E379" s="47">
        <v>269</v>
      </c>
      <c r="F379" s="77">
        <v>270</v>
      </c>
    </row>
    <row r="380" spans="1:8" x14ac:dyDescent="0.25">
      <c r="A380" s="46"/>
      <c r="B380" s="174"/>
      <c r="C380" s="39" t="s">
        <v>135</v>
      </c>
      <c r="D380" s="47">
        <v>0</v>
      </c>
      <c r="E380" s="47">
        <v>52</v>
      </c>
      <c r="F380" s="77">
        <v>52</v>
      </c>
    </row>
    <row r="381" spans="1:8" x14ac:dyDescent="0.25">
      <c r="A381" s="46"/>
      <c r="B381" s="174"/>
      <c r="C381" s="39" t="s">
        <v>142</v>
      </c>
      <c r="D381" s="47">
        <v>0</v>
      </c>
      <c r="E381" s="47">
        <v>75</v>
      </c>
      <c r="F381" s="77">
        <v>75</v>
      </c>
      <c r="H381" s="53"/>
    </row>
    <row r="382" spans="1:8" x14ac:dyDescent="0.25">
      <c r="A382" s="46"/>
      <c r="B382" s="174"/>
      <c r="C382" s="39" t="s">
        <v>146</v>
      </c>
      <c r="D382" s="47">
        <v>3</v>
      </c>
      <c r="E382" s="47">
        <v>333</v>
      </c>
      <c r="F382" s="77">
        <v>353</v>
      </c>
    </row>
    <row r="383" spans="1:8" s="53" customFormat="1" ht="16.5" thickBot="1" x14ac:dyDescent="0.3">
      <c r="A383" s="49"/>
      <c r="B383" s="175"/>
      <c r="C383" s="50" t="s">
        <v>258</v>
      </c>
      <c r="D383" s="51">
        <v>26</v>
      </c>
      <c r="E383" s="51">
        <v>5561</v>
      </c>
      <c r="F383" s="78">
        <v>7347</v>
      </c>
      <c r="H383" s="39"/>
    </row>
    <row r="384" spans="1:8" x14ac:dyDescent="0.25">
      <c r="A384" s="54"/>
      <c r="B384" s="43"/>
      <c r="C384" s="43"/>
      <c r="D384" s="43"/>
      <c r="E384" s="43"/>
      <c r="F384" s="45"/>
    </row>
    <row r="385" spans="1:8" x14ac:dyDescent="0.25">
      <c r="A385" s="46"/>
      <c r="B385" s="176" t="s">
        <v>96</v>
      </c>
      <c r="C385" s="39" t="s">
        <v>165</v>
      </c>
      <c r="D385" s="47">
        <v>20</v>
      </c>
      <c r="E385" s="47">
        <v>23</v>
      </c>
      <c r="F385" s="77">
        <v>23</v>
      </c>
    </row>
    <row r="386" spans="1:8" x14ac:dyDescent="0.25">
      <c r="A386" s="46"/>
      <c r="B386" s="176"/>
      <c r="C386" s="39" t="s">
        <v>132</v>
      </c>
      <c r="D386" s="47">
        <v>0</v>
      </c>
      <c r="E386" s="47">
        <v>167</v>
      </c>
      <c r="F386" s="77">
        <v>167</v>
      </c>
    </row>
    <row r="387" spans="1:8" s="53" customFormat="1" ht="16.5" thickBot="1" x14ac:dyDescent="0.3">
      <c r="A387" s="49"/>
      <c r="B387" s="177"/>
      <c r="C387" s="50" t="s">
        <v>258</v>
      </c>
      <c r="D387" s="51">
        <v>20</v>
      </c>
      <c r="E387" s="51">
        <v>190</v>
      </c>
      <c r="F387" s="78">
        <v>190</v>
      </c>
      <c r="H387" s="39"/>
    </row>
    <row r="388" spans="1:8" x14ac:dyDescent="0.25">
      <c r="A388" s="41" t="s">
        <v>167</v>
      </c>
      <c r="B388" s="43"/>
      <c r="C388" s="43"/>
      <c r="D388" s="43"/>
      <c r="E388" s="43"/>
      <c r="F388" s="45"/>
    </row>
    <row r="389" spans="1:8" x14ac:dyDescent="0.25">
      <c r="A389" s="46"/>
      <c r="B389" s="174" t="s">
        <v>98</v>
      </c>
      <c r="C389" s="39" t="s">
        <v>127</v>
      </c>
      <c r="D389" s="47">
        <v>32</v>
      </c>
      <c r="E389" s="47">
        <v>35167</v>
      </c>
      <c r="F389" s="77">
        <v>36259</v>
      </c>
    </row>
    <row r="390" spans="1:8" x14ac:dyDescent="0.25">
      <c r="A390" s="46"/>
      <c r="B390" s="174"/>
      <c r="C390" s="39" t="s">
        <v>156</v>
      </c>
      <c r="D390" s="47">
        <v>6</v>
      </c>
      <c r="E390" s="47">
        <v>1171</v>
      </c>
      <c r="F390" s="77">
        <v>1219</v>
      </c>
    </row>
    <row r="391" spans="1:8" x14ac:dyDescent="0.25">
      <c r="A391" s="46"/>
      <c r="B391" s="174"/>
      <c r="C391" s="39" t="s">
        <v>129</v>
      </c>
      <c r="D391" s="47">
        <v>0</v>
      </c>
      <c r="E391" s="47">
        <v>8</v>
      </c>
      <c r="F391" s="77">
        <v>8</v>
      </c>
    </row>
    <row r="392" spans="1:8" x14ac:dyDescent="0.25">
      <c r="A392" s="46"/>
      <c r="B392" s="174"/>
      <c r="C392" s="39" t="s">
        <v>131</v>
      </c>
      <c r="D392" s="47">
        <v>3</v>
      </c>
      <c r="E392" s="47">
        <v>2392</v>
      </c>
      <c r="F392" s="77">
        <v>2837</v>
      </c>
    </row>
    <row r="393" spans="1:8" x14ac:dyDescent="0.25">
      <c r="A393" s="46"/>
      <c r="B393" s="174"/>
      <c r="C393" s="39" t="s">
        <v>132</v>
      </c>
      <c r="D393" s="47">
        <v>20</v>
      </c>
      <c r="E393" s="47">
        <v>2805</v>
      </c>
      <c r="F393" s="77">
        <v>2882</v>
      </c>
    </row>
    <row r="394" spans="1:8" x14ac:dyDescent="0.25">
      <c r="A394" s="46"/>
      <c r="B394" s="174"/>
      <c r="C394" s="39" t="s">
        <v>133</v>
      </c>
      <c r="D394" s="47">
        <v>7</v>
      </c>
      <c r="E394" s="47">
        <v>1952</v>
      </c>
      <c r="F394" s="77">
        <v>3951</v>
      </c>
    </row>
    <row r="395" spans="1:8" x14ac:dyDescent="0.25">
      <c r="A395" s="46"/>
      <c r="B395" s="174"/>
      <c r="C395" s="39" t="s">
        <v>134</v>
      </c>
      <c r="D395" s="47">
        <v>3</v>
      </c>
      <c r="E395" s="47">
        <v>905</v>
      </c>
      <c r="F395" s="77">
        <v>909</v>
      </c>
    </row>
    <row r="396" spans="1:8" x14ac:dyDescent="0.25">
      <c r="A396" s="46"/>
      <c r="B396" s="174"/>
      <c r="C396" s="39" t="s">
        <v>135</v>
      </c>
      <c r="D396" s="47">
        <v>5</v>
      </c>
      <c r="E396" s="47">
        <v>1223</v>
      </c>
      <c r="F396" s="77">
        <v>1223</v>
      </c>
    </row>
    <row r="397" spans="1:8" x14ac:dyDescent="0.25">
      <c r="A397" s="46"/>
      <c r="B397" s="174"/>
      <c r="C397" s="39" t="s">
        <v>138</v>
      </c>
      <c r="D397" s="47">
        <v>1</v>
      </c>
      <c r="E397" s="47">
        <v>686</v>
      </c>
      <c r="F397" s="77">
        <v>687</v>
      </c>
    </row>
    <row r="398" spans="1:8" x14ac:dyDescent="0.25">
      <c r="A398" s="46"/>
      <c r="B398" s="174"/>
      <c r="C398" s="39" t="s">
        <v>139</v>
      </c>
      <c r="D398" s="47">
        <v>2</v>
      </c>
      <c r="E398" s="47">
        <v>84</v>
      </c>
      <c r="F398" s="77">
        <v>84</v>
      </c>
    </row>
    <row r="399" spans="1:8" x14ac:dyDescent="0.25">
      <c r="A399" s="46"/>
      <c r="B399" s="174"/>
      <c r="C399" s="39" t="s">
        <v>140</v>
      </c>
      <c r="D399" s="47">
        <v>2</v>
      </c>
      <c r="E399" s="47">
        <v>260</v>
      </c>
      <c r="F399" s="77">
        <v>267</v>
      </c>
    </row>
    <row r="400" spans="1:8" x14ac:dyDescent="0.25">
      <c r="A400" s="46"/>
      <c r="B400" s="174"/>
      <c r="C400" s="39" t="s">
        <v>142</v>
      </c>
      <c r="D400" s="47">
        <v>1</v>
      </c>
      <c r="E400" s="47">
        <v>152</v>
      </c>
      <c r="F400" s="77">
        <v>152</v>
      </c>
    </row>
    <row r="401" spans="1:8" x14ac:dyDescent="0.25">
      <c r="A401" s="46"/>
      <c r="B401" s="174"/>
      <c r="C401" s="39" t="s">
        <v>143</v>
      </c>
      <c r="D401" s="47">
        <v>3</v>
      </c>
      <c r="E401" s="47">
        <v>282</v>
      </c>
      <c r="F401" s="77">
        <v>283</v>
      </c>
    </row>
    <row r="402" spans="1:8" x14ac:dyDescent="0.25">
      <c r="A402" s="46"/>
      <c r="B402" s="174"/>
      <c r="C402" s="39" t="s">
        <v>144</v>
      </c>
      <c r="D402" s="47">
        <v>2</v>
      </c>
      <c r="E402" s="47">
        <v>26</v>
      </c>
      <c r="F402" s="77">
        <v>26</v>
      </c>
    </row>
    <row r="403" spans="1:8" x14ac:dyDescent="0.25">
      <c r="A403" s="46"/>
      <c r="B403" s="174"/>
      <c r="C403" s="39" t="s">
        <v>145</v>
      </c>
      <c r="D403" s="47">
        <v>4</v>
      </c>
      <c r="E403" s="47">
        <v>891</v>
      </c>
      <c r="F403" s="77">
        <v>892</v>
      </c>
    </row>
    <row r="404" spans="1:8" x14ac:dyDescent="0.25">
      <c r="A404" s="46"/>
      <c r="B404" s="174"/>
      <c r="C404" s="39" t="s">
        <v>146</v>
      </c>
      <c r="D404" s="47">
        <v>4</v>
      </c>
      <c r="E404" s="47">
        <v>383</v>
      </c>
      <c r="F404" s="77">
        <v>403</v>
      </c>
    </row>
    <row r="405" spans="1:8" x14ac:dyDescent="0.25">
      <c r="A405" s="46"/>
      <c r="B405" s="174"/>
      <c r="C405" s="39" t="s">
        <v>147</v>
      </c>
      <c r="D405" s="47">
        <v>4</v>
      </c>
      <c r="E405" s="47">
        <v>463</v>
      </c>
      <c r="F405" s="77">
        <v>468</v>
      </c>
    </row>
    <row r="406" spans="1:8" s="53" customFormat="1" ht="16.5" thickBot="1" x14ac:dyDescent="0.3">
      <c r="A406" s="49"/>
      <c r="B406" s="175"/>
      <c r="C406" s="50" t="s">
        <v>258</v>
      </c>
      <c r="D406" s="63">
        <v>99</v>
      </c>
      <c r="E406" s="51">
        <v>48850</v>
      </c>
      <c r="F406" s="78">
        <v>52550</v>
      </c>
      <c r="H406" s="39"/>
    </row>
    <row r="407" spans="1:8" x14ac:dyDescent="0.25">
      <c r="A407" s="54"/>
      <c r="B407" s="43"/>
      <c r="C407" s="43"/>
      <c r="D407" s="43"/>
      <c r="E407" s="43"/>
      <c r="F407" s="45"/>
    </row>
    <row r="408" spans="1:8" x14ac:dyDescent="0.25">
      <c r="A408" s="46"/>
      <c r="B408" s="176" t="s">
        <v>99</v>
      </c>
      <c r="C408" s="39" t="s">
        <v>132</v>
      </c>
      <c r="D408" s="47">
        <v>30</v>
      </c>
      <c r="E408" s="47">
        <v>1489</v>
      </c>
      <c r="F408" s="77">
        <v>5714</v>
      </c>
      <c r="H408" s="53"/>
    </row>
    <row r="409" spans="1:8" s="53" customFormat="1" ht="16.5" thickBot="1" x14ac:dyDescent="0.3">
      <c r="A409" s="49"/>
      <c r="B409" s="177"/>
      <c r="C409" s="50" t="s">
        <v>258</v>
      </c>
      <c r="D409" s="51">
        <v>30</v>
      </c>
      <c r="E409" s="51">
        <v>1489</v>
      </c>
      <c r="F409" s="78">
        <v>5714</v>
      </c>
      <c r="H409" s="39"/>
    </row>
    <row r="410" spans="1:8" x14ac:dyDescent="0.25">
      <c r="A410" s="54"/>
      <c r="B410" s="43"/>
      <c r="C410" s="43"/>
      <c r="D410" s="43"/>
      <c r="E410" s="43"/>
      <c r="F410" s="45"/>
    </row>
    <row r="411" spans="1:8" x14ac:dyDescent="0.25">
      <c r="A411" s="46"/>
      <c r="B411" s="174" t="s">
        <v>100</v>
      </c>
      <c r="C411" s="39" t="s">
        <v>127</v>
      </c>
      <c r="D411" s="47">
        <v>2</v>
      </c>
      <c r="E411" s="47">
        <v>305</v>
      </c>
      <c r="F411" s="77">
        <v>305</v>
      </c>
    </row>
    <row r="412" spans="1:8" x14ac:dyDescent="0.25">
      <c r="A412" s="46"/>
      <c r="B412" s="174"/>
      <c r="C412" s="39" t="s">
        <v>140</v>
      </c>
      <c r="D412" s="47">
        <v>7</v>
      </c>
      <c r="E412" s="47">
        <v>624</v>
      </c>
      <c r="F412" s="77">
        <v>2538</v>
      </c>
    </row>
    <row r="413" spans="1:8" x14ac:dyDescent="0.25">
      <c r="A413" s="46"/>
      <c r="B413" s="174"/>
      <c r="C413" s="39" t="s">
        <v>141</v>
      </c>
      <c r="D413" s="47">
        <v>5</v>
      </c>
      <c r="E413" s="47">
        <v>88</v>
      </c>
      <c r="F413" s="77">
        <v>88</v>
      </c>
    </row>
    <row r="414" spans="1:8" x14ac:dyDescent="0.25">
      <c r="A414" s="46"/>
      <c r="B414" s="174"/>
      <c r="C414" s="39" t="s">
        <v>148</v>
      </c>
      <c r="D414" s="47">
        <v>7</v>
      </c>
      <c r="E414" s="47">
        <v>590</v>
      </c>
      <c r="F414" s="77">
        <v>602</v>
      </c>
    </row>
    <row r="415" spans="1:8" s="53" customFormat="1" ht="16.5" thickBot="1" x14ac:dyDescent="0.3">
      <c r="A415" s="49"/>
      <c r="B415" s="175"/>
      <c r="C415" s="50" t="s">
        <v>258</v>
      </c>
      <c r="D415" s="51">
        <v>21</v>
      </c>
      <c r="E415" s="51">
        <v>1607</v>
      </c>
      <c r="F415" s="78">
        <v>3533</v>
      </c>
    </row>
    <row r="416" spans="1:8" x14ac:dyDescent="0.25">
      <c r="A416" s="41" t="s">
        <v>101</v>
      </c>
      <c r="B416" s="43"/>
      <c r="C416" s="43"/>
      <c r="D416" s="43"/>
      <c r="E416" s="43"/>
      <c r="F416" s="45"/>
    </row>
    <row r="417" spans="1:6" x14ac:dyDescent="0.25">
      <c r="A417" s="46"/>
      <c r="B417" s="174" t="s">
        <v>102</v>
      </c>
      <c r="C417" s="39" t="s">
        <v>127</v>
      </c>
      <c r="D417" s="47">
        <v>45</v>
      </c>
      <c r="E417" s="47">
        <v>26916</v>
      </c>
      <c r="F417" s="77">
        <v>27621</v>
      </c>
    </row>
    <row r="418" spans="1:6" x14ac:dyDescent="0.25">
      <c r="A418" s="46"/>
      <c r="B418" s="174"/>
      <c r="C418" s="39" t="s">
        <v>156</v>
      </c>
      <c r="D418" s="47">
        <v>8</v>
      </c>
      <c r="E418" s="47">
        <v>1240</v>
      </c>
      <c r="F418" s="77">
        <v>2395</v>
      </c>
    </row>
    <row r="419" spans="1:6" x14ac:dyDescent="0.25">
      <c r="A419" s="46"/>
      <c r="B419" s="174"/>
      <c r="C419" s="39" t="s">
        <v>128</v>
      </c>
      <c r="D419" s="47">
        <v>13</v>
      </c>
      <c r="E419" s="47">
        <v>20965</v>
      </c>
      <c r="F419" s="77">
        <v>22692</v>
      </c>
    </row>
    <row r="420" spans="1:6" x14ac:dyDescent="0.25">
      <c r="A420" s="46"/>
      <c r="B420" s="174"/>
      <c r="C420" s="39" t="s">
        <v>129</v>
      </c>
      <c r="D420" s="47">
        <v>6</v>
      </c>
      <c r="E420" s="47">
        <v>34</v>
      </c>
      <c r="F420" s="77">
        <v>51</v>
      </c>
    </row>
    <row r="421" spans="1:6" x14ac:dyDescent="0.25">
      <c r="A421" s="46"/>
      <c r="B421" s="174"/>
      <c r="C421" s="39" t="s">
        <v>130</v>
      </c>
      <c r="D421" s="47">
        <v>2</v>
      </c>
      <c r="E421" s="47">
        <v>718</v>
      </c>
      <c r="F421" s="77">
        <v>2717</v>
      </c>
    </row>
    <row r="422" spans="1:6" x14ac:dyDescent="0.25">
      <c r="A422" s="46"/>
      <c r="B422" s="174"/>
      <c r="C422" s="39" t="s">
        <v>131</v>
      </c>
      <c r="D422" s="47">
        <v>20</v>
      </c>
      <c r="E422" s="47">
        <v>3773</v>
      </c>
      <c r="F422" s="77">
        <v>4491</v>
      </c>
    </row>
    <row r="423" spans="1:6" x14ac:dyDescent="0.25">
      <c r="A423" s="46"/>
      <c r="B423" s="174"/>
      <c r="C423" s="39" t="s">
        <v>132</v>
      </c>
      <c r="D423" s="47">
        <v>40</v>
      </c>
      <c r="E423" s="47">
        <v>4942</v>
      </c>
      <c r="F423" s="77">
        <v>10677</v>
      </c>
    </row>
    <row r="424" spans="1:6" x14ac:dyDescent="0.25">
      <c r="A424" s="46"/>
      <c r="B424" s="174"/>
      <c r="C424" s="39" t="s">
        <v>133</v>
      </c>
      <c r="D424" s="47">
        <v>42</v>
      </c>
      <c r="E424" s="47">
        <v>4096</v>
      </c>
      <c r="F424" s="77">
        <v>4361</v>
      </c>
    </row>
    <row r="425" spans="1:6" x14ac:dyDescent="0.25">
      <c r="A425" s="46"/>
      <c r="B425" s="174"/>
      <c r="C425" s="39" t="s">
        <v>134</v>
      </c>
      <c r="D425" s="47">
        <v>4</v>
      </c>
      <c r="E425" s="47">
        <v>8</v>
      </c>
      <c r="F425" s="77">
        <v>8</v>
      </c>
    </row>
    <row r="426" spans="1:6" x14ac:dyDescent="0.25">
      <c r="A426" s="46"/>
      <c r="B426" s="174"/>
      <c r="C426" s="39" t="s">
        <v>135</v>
      </c>
      <c r="D426" s="47">
        <v>16</v>
      </c>
      <c r="E426" s="47">
        <v>326</v>
      </c>
      <c r="F426" s="77">
        <v>327</v>
      </c>
    </row>
    <row r="427" spans="1:6" x14ac:dyDescent="0.25">
      <c r="A427" s="46"/>
      <c r="B427" s="174"/>
      <c r="C427" s="39" t="s">
        <v>155</v>
      </c>
      <c r="D427" s="47">
        <v>2</v>
      </c>
      <c r="E427" s="47">
        <v>13</v>
      </c>
      <c r="F427" s="77">
        <v>20</v>
      </c>
    </row>
    <row r="428" spans="1:6" x14ac:dyDescent="0.25">
      <c r="A428" s="46"/>
      <c r="B428" s="174"/>
      <c r="C428" s="39" t="s">
        <v>136</v>
      </c>
      <c r="D428" s="47">
        <v>1</v>
      </c>
      <c r="E428" s="47">
        <v>532</v>
      </c>
      <c r="F428" s="77">
        <v>533</v>
      </c>
    </row>
    <row r="429" spans="1:6" x14ac:dyDescent="0.25">
      <c r="A429" s="46"/>
      <c r="B429" s="174"/>
      <c r="C429" s="39" t="s">
        <v>164</v>
      </c>
      <c r="D429" s="47">
        <v>1</v>
      </c>
      <c r="E429" s="47">
        <v>26</v>
      </c>
      <c r="F429" s="77">
        <v>26</v>
      </c>
    </row>
    <row r="430" spans="1:6" x14ac:dyDescent="0.25">
      <c r="A430" s="46"/>
      <c r="B430" s="174"/>
      <c r="C430" s="39" t="s">
        <v>151</v>
      </c>
      <c r="D430" s="47">
        <v>3</v>
      </c>
      <c r="E430" s="47">
        <v>323</v>
      </c>
      <c r="F430" s="77">
        <v>324</v>
      </c>
    </row>
    <row r="431" spans="1:6" x14ac:dyDescent="0.25">
      <c r="A431" s="46"/>
      <c r="B431" s="174"/>
      <c r="C431" s="39" t="s">
        <v>152</v>
      </c>
      <c r="D431" s="47">
        <v>1</v>
      </c>
      <c r="E431" s="47">
        <v>142</v>
      </c>
      <c r="F431" s="77">
        <v>142</v>
      </c>
    </row>
    <row r="432" spans="1:6" x14ac:dyDescent="0.25">
      <c r="A432" s="46"/>
      <c r="B432" s="174"/>
      <c r="C432" s="39" t="s">
        <v>138</v>
      </c>
      <c r="D432" s="47">
        <v>3</v>
      </c>
      <c r="E432" s="47">
        <v>742</v>
      </c>
      <c r="F432" s="77">
        <v>743</v>
      </c>
    </row>
    <row r="433" spans="1:8" x14ac:dyDescent="0.25">
      <c r="A433" s="46"/>
      <c r="B433" s="174"/>
      <c r="C433" s="39" t="s">
        <v>139</v>
      </c>
      <c r="D433" s="47">
        <v>2</v>
      </c>
      <c r="E433" s="47">
        <v>84</v>
      </c>
      <c r="F433" s="77">
        <v>84</v>
      </c>
    </row>
    <row r="434" spans="1:8" x14ac:dyDescent="0.25">
      <c r="A434" s="46"/>
      <c r="B434" s="174"/>
      <c r="C434" s="39" t="s">
        <v>140</v>
      </c>
      <c r="D434" s="47">
        <v>3</v>
      </c>
      <c r="E434" s="47">
        <v>91</v>
      </c>
      <c r="F434" s="77">
        <v>91</v>
      </c>
    </row>
    <row r="435" spans="1:8" x14ac:dyDescent="0.25">
      <c r="A435" s="46"/>
      <c r="B435" s="174"/>
      <c r="C435" s="39" t="s">
        <v>141</v>
      </c>
      <c r="D435" s="47">
        <v>5</v>
      </c>
      <c r="E435" s="47">
        <v>54</v>
      </c>
      <c r="F435" s="77">
        <v>54</v>
      </c>
    </row>
    <row r="436" spans="1:8" x14ac:dyDescent="0.25">
      <c r="A436" s="46"/>
      <c r="B436" s="174"/>
      <c r="C436" s="39" t="s">
        <v>142</v>
      </c>
      <c r="D436" s="47">
        <v>1</v>
      </c>
      <c r="E436" s="47">
        <v>276</v>
      </c>
      <c r="F436" s="77">
        <v>401</v>
      </c>
    </row>
    <row r="437" spans="1:8" x14ac:dyDescent="0.25">
      <c r="A437" s="46"/>
      <c r="B437" s="174"/>
      <c r="C437" s="39" t="s">
        <v>143</v>
      </c>
      <c r="D437" s="47">
        <v>3</v>
      </c>
      <c r="E437" s="47">
        <v>1115</v>
      </c>
      <c r="F437" s="77">
        <v>1115</v>
      </c>
      <c r="H437" s="53"/>
    </row>
    <row r="438" spans="1:8" x14ac:dyDescent="0.25">
      <c r="A438" s="46"/>
      <c r="B438" s="174"/>
      <c r="C438" s="39" t="s">
        <v>144</v>
      </c>
      <c r="D438" s="47">
        <v>1</v>
      </c>
      <c r="E438" s="47">
        <v>0</v>
      </c>
      <c r="F438" s="77">
        <v>0</v>
      </c>
    </row>
    <row r="439" spans="1:8" x14ac:dyDescent="0.25">
      <c r="A439" s="46"/>
      <c r="B439" s="174"/>
      <c r="C439" s="39" t="s">
        <v>145</v>
      </c>
      <c r="D439" s="47">
        <v>9</v>
      </c>
      <c r="E439" s="47">
        <v>2820</v>
      </c>
      <c r="F439" s="77">
        <v>2820</v>
      </c>
    </row>
    <row r="440" spans="1:8" x14ac:dyDescent="0.25">
      <c r="A440" s="46"/>
      <c r="B440" s="174"/>
      <c r="C440" s="39" t="s">
        <v>146</v>
      </c>
      <c r="D440" s="47">
        <v>15</v>
      </c>
      <c r="E440" s="47">
        <v>569</v>
      </c>
      <c r="F440" s="77">
        <v>590</v>
      </c>
    </row>
    <row r="441" spans="1:8" x14ac:dyDescent="0.25">
      <c r="A441" s="46"/>
      <c r="B441" s="174"/>
      <c r="C441" s="39" t="s">
        <v>147</v>
      </c>
      <c r="D441" s="47">
        <v>5</v>
      </c>
      <c r="E441" s="47">
        <v>1320</v>
      </c>
      <c r="F441" s="77">
        <v>1328</v>
      </c>
    </row>
    <row r="442" spans="1:8" x14ac:dyDescent="0.25">
      <c r="A442" s="46"/>
      <c r="B442" s="174"/>
      <c r="C442" s="61" t="s">
        <v>148</v>
      </c>
      <c r="D442" s="47">
        <v>4</v>
      </c>
      <c r="E442" s="47">
        <v>2459</v>
      </c>
      <c r="F442" s="77">
        <v>3427</v>
      </c>
    </row>
    <row r="443" spans="1:8" x14ac:dyDescent="0.25">
      <c r="A443" s="46"/>
      <c r="B443" s="174"/>
      <c r="C443" s="61" t="s">
        <v>149</v>
      </c>
      <c r="D443" s="47">
        <v>3</v>
      </c>
      <c r="E443" s="47">
        <v>2247</v>
      </c>
      <c r="F443" s="77">
        <v>2259</v>
      </c>
    </row>
    <row r="444" spans="1:8" s="53" customFormat="1" ht="16.5" thickBot="1" x14ac:dyDescent="0.3">
      <c r="A444" s="49"/>
      <c r="B444" s="175"/>
      <c r="C444" s="50" t="s">
        <v>258</v>
      </c>
      <c r="D444" s="51">
        <v>258</v>
      </c>
      <c r="E444" s="51">
        <v>75831</v>
      </c>
      <c r="F444" s="78">
        <v>89297</v>
      </c>
      <c r="H444" s="39"/>
    </row>
    <row r="445" spans="1:8" x14ac:dyDescent="0.25">
      <c r="A445" s="54"/>
      <c r="B445" s="43"/>
      <c r="C445" s="43"/>
      <c r="D445" s="43"/>
      <c r="E445" s="43"/>
      <c r="F445" s="45"/>
    </row>
    <row r="446" spans="1:8" x14ac:dyDescent="0.25">
      <c r="A446" s="46"/>
      <c r="B446" s="174" t="s">
        <v>103</v>
      </c>
      <c r="C446" s="39" t="s">
        <v>127</v>
      </c>
      <c r="D446" s="47">
        <v>6</v>
      </c>
      <c r="E446" s="47">
        <v>3028</v>
      </c>
      <c r="F446" s="77">
        <v>3088</v>
      </c>
    </row>
    <row r="447" spans="1:8" x14ac:dyDescent="0.25">
      <c r="A447" s="46"/>
      <c r="B447" s="174"/>
      <c r="C447" s="39" t="s">
        <v>132</v>
      </c>
      <c r="D447" s="47">
        <v>12</v>
      </c>
      <c r="E447" s="47">
        <v>434</v>
      </c>
      <c r="F447" s="77">
        <v>800</v>
      </c>
    </row>
    <row r="448" spans="1:8" x14ac:dyDescent="0.25">
      <c r="A448" s="46"/>
      <c r="B448" s="174"/>
      <c r="C448" s="39" t="s">
        <v>133</v>
      </c>
      <c r="D448" s="47">
        <v>4</v>
      </c>
      <c r="E448" s="47">
        <v>429</v>
      </c>
      <c r="F448" s="77">
        <v>3794</v>
      </c>
    </row>
    <row r="449" spans="1:8" x14ac:dyDescent="0.25">
      <c r="A449" s="46"/>
      <c r="B449" s="174"/>
      <c r="C449" s="39" t="s">
        <v>134</v>
      </c>
      <c r="D449" s="47">
        <v>5</v>
      </c>
      <c r="E449" s="47">
        <v>422</v>
      </c>
      <c r="F449" s="77">
        <v>422</v>
      </c>
      <c r="H449" s="53"/>
    </row>
    <row r="450" spans="1:8" x14ac:dyDescent="0.25">
      <c r="A450" s="46"/>
      <c r="B450" s="174"/>
      <c r="C450" s="39" t="s">
        <v>135</v>
      </c>
      <c r="D450" s="47">
        <v>0</v>
      </c>
      <c r="E450" s="47">
        <v>6</v>
      </c>
      <c r="F450" s="77">
        <v>6</v>
      </c>
    </row>
    <row r="451" spans="1:8" x14ac:dyDescent="0.25">
      <c r="A451" s="46"/>
      <c r="B451" s="174"/>
      <c r="C451" s="39" t="s">
        <v>138</v>
      </c>
      <c r="D451" s="47">
        <v>2</v>
      </c>
      <c r="E451" s="47">
        <v>618</v>
      </c>
      <c r="F451" s="77">
        <v>621</v>
      </c>
    </row>
    <row r="452" spans="1:8" x14ac:dyDescent="0.25">
      <c r="A452" s="46"/>
      <c r="B452" s="174"/>
      <c r="C452" s="39" t="s">
        <v>139</v>
      </c>
      <c r="D452" s="47">
        <v>0</v>
      </c>
      <c r="E452" s="47">
        <v>20</v>
      </c>
      <c r="F452" s="77">
        <v>20</v>
      </c>
    </row>
    <row r="453" spans="1:8" x14ac:dyDescent="0.25">
      <c r="A453" s="46"/>
      <c r="B453" s="174"/>
      <c r="C453" s="39" t="s">
        <v>146</v>
      </c>
      <c r="D453" s="47">
        <v>2</v>
      </c>
      <c r="E453" s="47">
        <v>250</v>
      </c>
      <c r="F453" s="77">
        <v>250</v>
      </c>
    </row>
    <row r="454" spans="1:8" x14ac:dyDescent="0.25">
      <c r="A454" s="46"/>
      <c r="B454" s="174"/>
      <c r="C454" s="39" t="s">
        <v>147</v>
      </c>
      <c r="D454" s="47">
        <v>0</v>
      </c>
      <c r="E454" s="47">
        <v>110</v>
      </c>
      <c r="F454" s="77">
        <v>110</v>
      </c>
    </row>
    <row r="455" spans="1:8" s="53" customFormat="1" ht="16.5" thickBot="1" x14ac:dyDescent="0.3">
      <c r="A455" s="49"/>
      <c r="B455" s="175"/>
      <c r="C455" s="50" t="s">
        <v>258</v>
      </c>
      <c r="D455" s="51">
        <v>31</v>
      </c>
      <c r="E455" s="51">
        <v>5317</v>
      </c>
      <c r="F455" s="78">
        <v>9111</v>
      </c>
      <c r="H455" s="39"/>
    </row>
    <row r="456" spans="1:8" x14ac:dyDescent="0.25">
      <c r="A456" s="41" t="s">
        <v>105</v>
      </c>
      <c r="B456" s="43"/>
      <c r="C456" s="43"/>
      <c r="D456" s="43"/>
      <c r="E456" s="43"/>
      <c r="F456" s="45"/>
    </row>
    <row r="457" spans="1:8" x14ac:dyDescent="0.25">
      <c r="A457" s="46"/>
      <c r="B457" s="176" t="s">
        <v>106</v>
      </c>
      <c r="C457" s="39" t="s">
        <v>127</v>
      </c>
      <c r="D457" s="47">
        <v>16</v>
      </c>
      <c r="E457" s="47">
        <v>14394</v>
      </c>
      <c r="F457" s="77">
        <v>16444</v>
      </c>
    </row>
    <row r="458" spans="1:8" x14ac:dyDescent="0.25">
      <c r="A458" s="46"/>
      <c r="B458" s="176"/>
      <c r="C458" s="39" t="s">
        <v>129</v>
      </c>
      <c r="D458" s="47">
        <v>2</v>
      </c>
      <c r="E458" s="47">
        <v>529</v>
      </c>
      <c r="F458" s="77">
        <v>824</v>
      </c>
    </row>
    <row r="459" spans="1:8" x14ac:dyDescent="0.25">
      <c r="A459" s="46"/>
      <c r="B459" s="176"/>
      <c r="C459" s="39" t="s">
        <v>131</v>
      </c>
      <c r="D459" s="47">
        <v>3</v>
      </c>
      <c r="E459" s="47">
        <v>1466</v>
      </c>
      <c r="F459" s="77">
        <v>2021</v>
      </c>
    </row>
    <row r="460" spans="1:8" x14ac:dyDescent="0.25">
      <c r="A460" s="46"/>
      <c r="B460" s="176"/>
      <c r="C460" s="39" t="s">
        <v>132</v>
      </c>
      <c r="D460" s="47">
        <v>20</v>
      </c>
      <c r="E460" s="47">
        <v>2721</v>
      </c>
      <c r="F460" s="77">
        <v>4647</v>
      </c>
    </row>
    <row r="461" spans="1:8" x14ac:dyDescent="0.25">
      <c r="A461" s="46"/>
      <c r="B461" s="176"/>
      <c r="C461" s="39" t="s">
        <v>133</v>
      </c>
      <c r="D461" s="47">
        <v>6</v>
      </c>
      <c r="E461" s="47">
        <v>4023</v>
      </c>
      <c r="F461" s="77">
        <v>4026</v>
      </c>
    </row>
    <row r="462" spans="1:8" x14ac:dyDescent="0.25">
      <c r="A462" s="46"/>
      <c r="B462" s="176"/>
      <c r="C462" s="39" t="s">
        <v>134</v>
      </c>
      <c r="D462" s="47">
        <v>6</v>
      </c>
      <c r="E462" s="47">
        <v>1040</v>
      </c>
      <c r="F462" s="77">
        <v>1040</v>
      </c>
    </row>
    <row r="463" spans="1:8" x14ac:dyDescent="0.25">
      <c r="A463" s="46"/>
      <c r="B463" s="176"/>
      <c r="C463" s="39" t="s">
        <v>135</v>
      </c>
      <c r="D463" s="47">
        <v>0</v>
      </c>
      <c r="E463" s="47">
        <v>499</v>
      </c>
      <c r="F463" s="77">
        <v>499</v>
      </c>
    </row>
    <row r="464" spans="1:8" x14ac:dyDescent="0.25">
      <c r="A464" s="46"/>
      <c r="B464" s="176"/>
      <c r="C464" s="39" t="s">
        <v>138</v>
      </c>
      <c r="D464" s="47">
        <v>3</v>
      </c>
      <c r="E464" s="47">
        <v>1017</v>
      </c>
      <c r="F464" s="77">
        <v>1019</v>
      </c>
    </row>
    <row r="465" spans="1:8" x14ac:dyDescent="0.25">
      <c r="A465" s="46"/>
      <c r="B465" s="176"/>
      <c r="C465" s="39" t="s">
        <v>139</v>
      </c>
      <c r="D465" s="47">
        <v>0</v>
      </c>
      <c r="E465" s="47">
        <v>37</v>
      </c>
      <c r="F465" s="77">
        <v>37</v>
      </c>
    </row>
    <row r="466" spans="1:8" x14ac:dyDescent="0.25">
      <c r="A466" s="46"/>
      <c r="B466" s="176"/>
      <c r="C466" s="39" t="s">
        <v>140</v>
      </c>
      <c r="D466" s="47">
        <v>2</v>
      </c>
      <c r="E466" s="47">
        <v>1399</v>
      </c>
      <c r="F466" s="77">
        <v>1399</v>
      </c>
    </row>
    <row r="467" spans="1:8" x14ac:dyDescent="0.25">
      <c r="A467" s="46"/>
      <c r="B467" s="176"/>
      <c r="C467" s="39" t="s">
        <v>141</v>
      </c>
      <c r="D467" s="47">
        <v>0</v>
      </c>
      <c r="E467" s="47">
        <v>145</v>
      </c>
      <c r="F467" s="77">
        <v>145</v>
      </c>
    </row>
    <row r="468" spans="1:8" x14ac:dyDescent="0.25">
      <c r="A468" s="46"/>
      <c r="B468" s="176"/>
      <c r="C468" s="39" t="s">
        <v>142</v>
      </c>
      <c r="D468" s="47">
        <v>1</v>
      </c>
      <c r="E468" s="47">
        <v>246</v>
      </c>
      <c r="F468" s="77">
        <v>269</v>
      </c>
      <c r="H468" s="53"/>
    </row>
    <row r="469" spans="1:8" x14ac:dyDescent="0.25">
      <c r="A469" s="46"/>
      <c r="B469" s="176"/>
      <c r="C469" s="39" t="s">
        <v>143</v>
      </c>
      <c r="D469" s="47">
        <v>0</v>
      </c>
      <c r="E469" s="47">
        <v>103</v>
      </c>
      <c r="F469" s="77">
        <v>103</v>
      </c>
    </row>
    <row r="470" spans="1:8" x14ac:dyDescent="0.25">
      <c r="A470" s="46"/>
      <c r="B470" s="176"/>
      <c r="C470" s="39" t="s">
        <v>144</v>
      </c>
      <c r="D470" s="47">
        <v>4</v>
      </c>
      <c r="E470" s="47">
        <v>906</v>
      </c>
      <c r="F470" s="77">
        <v>910</v>
      </c>
    </row>
    <row r="471" spans="1:8" x14ac:dyDescent="0.25">
      <c r="A471" s="46"/>
      <c r="B471" s="176"/>
      <c r="C471" s="39" t="s">
        <v>145</v>
      </c>
      <c r="D471" s="47">
        <v>0</v>
      </c>
      <c r="E471" s="47">
        <v>1398</v>
      </c>
      <c r="F471" s="77">
        <v>1398</v>
      </c>
    </row>
    <row r="472" spans="1:8" x14ac:dyDescent="0.25">
      <c r="A472" s="46"/>
      <c r="B472" s="176"/>
      <c r="C472" s="39" t="s">
        <v>146</v>
      </c>
      <c r="D472" s="47">
        <v>2</v>
      </c>
      <c r="E472" s="47">
        <v>467</v>
      </c>
      <c r="F472" s="77">
        <v>468</v>
      </c>
    </row>
    <row r="473" spans="1:8" x14ac:dyDescent="0.25">
      <c r="A473" s="46"/>
      <c r="B473" s="176"/>
      <c r="C473" s="39" t="s">
        <v>147</v>
      </c>
      <c r="D473" s="47">
        <v>0</v>
      </c>
      <c r="E473" s="47">
        <v>358</v>
      </c>
      <c r="F473" s="77">
        <v>358</v>
      </c>
    </row>
    <row r="474" spans="1:8" s="53" customFormat="1" ht="16.5" thickBot="1" x14ac:dyDescent="0.3">
      <c r="A474" s="49"/>
      <c r="B474" s="177"/>
      <c r="C474" s="50" t="s">
        <v>258</v>
      </c>
      <c r="D474" s="51">
        <v>65</v>
      </c>
      <c r="E474" s="51">
        <v>30748</v>
      </c>
      <c r="F474" s="78">
        <v>35607</v>
      </c>
    </row>
    <row r="475" spans="1:8" x14ac:dyDescent="0.25">
      <c r="A475" s="54"/>
      <c r="B475" s="43"/>
      <c r="C475" s="43"/>
      <c r="D475" s="43"/>
      <c r="E475" s="43"/>
      <c r="F475" s="45"/>
    </row>
    <row r="476" spans="1:8" x14ac:dyDescent="0.25">
      <c r="A476" s="46"/>
      <c r="B476" s="174" t="s">
        <v>107</v>
      </c>
      <c r="C476" s="39" t="s">
        <v>127</v>
      </c>
      <c r="D476" s="47">
        <v>3</v>
      </c>
      <c r="E476" s="47">
        <v>1496</v>
      </c>
      <c r="F476" s="77">
        <v>1608</v>
      </c>
    </row>
    <row r="477" spans="1:8" x14ac:dyDescent="0.25">
      <c r="A477" s="46"/>
      <c r="B477" s="174"/>
      <c r="C477" s="39" t="s">
        <v>133</v>
      </c>
      <c r="D477" s="47">
        <v>3</v>
      </c>
      <c r="E477" s="47">
        <v>1186</v>
      </c>
      <c r="F477" s="77">
        <v>1436</v>
      </c>
    </row>
    <row r="478" spans="1:8" x14ac:dyDescent="0.25">
      <c r="A478" s="46"/>
      <c r="B478" s="174"/>
      <c r="C478" s="39" t="s">
        <v>134</v>
      </c>
      <c r="D478" s="47">
        <v>3</v>
      </c>
      <c r="E478" s="47">
        <v>508</v>
      </c>
      <c r="F478" s="77">
        <v>538</v>
      </c>
    </row>
    <row r="479" spans="1:8" x14ac:dyDescent="0.25">
      <c r="A479" s="46"/>
      <c r="B479" s="174"/>
      <c r="C479" s="39" t="s">
        <v>135</v>
      </c>
      <c r="D479" s="47">
        <v>0</v>
      </c>
      <c r="E479" s="47">
        <v>132</v>
      </c>
      <c r="F479" s="77">
        <v>132</v>
      </c>
    </row>
    <row r="480" spans="1:8" x14ac:dyDescent="0.25">
      <c r="A480" s="46"/>
      <c r="B480" s="174"/>
      <c r="C480" s="39" t="s">
        <v>146</v>
      </c>
      <c r="D480" s="47">
        <v>2</v>
      </c>
      <c r="E480" s="47">
        <v>197</v>
      </c>
      <c r="F480" s="77">
        <v>312</v>
      </c>
    </row>
    <row r="481" spans="1:8" x14ac:dyDescent="0.25">
      <c r="A481" s="46"/>
      <c r="B481" s="174"/>
      <c r="C481" s="39" t="s">
        <v>147</v>
      </c>
      <c r="D481" s="47">
        <v>0</v>
      </c>
      <c r="E481" s="47">
        <v>21</v>
      </c>
      <c r="F481" s="77">
        <v>21</v>
      </c>
    </row>
    <row r="482" spans="1:8" s="53" customFormat="1" ht="16.5" thickBot="1" x14ac:dyDescent="0.3">
      <c r="A482" s="49"/>
      <c r="B482" s="175"/>
      <c r="C482" s="50" t="s">
        <v>258</v>
      </c>
      <c r="D482" s="51">
        <v>11</v>
      </c>
      <c r="E482" s="51">
        <v>3540</v>
      </c>
      <c r="F482" s="78">
        <v>4047</v>
      </c>
      <c r="H482" s="39"/>
    </row>
    <row r="483" spans="1:8" x14ac:dyDescent="0.25">
      <c r="A483" s="41" t="s">
        <v>108</v>
      </c>
      <c r="B483" s="43"/>
      <c r="C483" s="43"/>
      <c r="D483" s="43"/>
      <c r="E483" s="43"/>
      <c r="F483" s="45"/>
    </row>
    <row r="484" spans="1:8" x14ac:dyDescent="0.25">
      <c r="A484" s="46"/>
      <c r="B484" s="174" t="s">
        <v>109</v>
      </c>
      <c r="C484" s="39" t="s">
        <v>127</v>
      </c>
      <c r="D484" s="47">
        <v>9</v>
      </c>
      <c r="E484" s="47">
        <v>5186</v>
      </c>
      <c r="F484" s="77">
        <v>5361</v>
      </c>
    </row>
    <row r="485" spans="1:8" x14ac:dyDescent="0.25">
      <c r="A485" s="46"/>
      <c r="B485" s="174"/>
      <c r="C485" s="39" t="s">
        <v>156</v>
      </c>
      <c r="D485" s="47">
        <v>1</v>
      </c>
      <c r="E485" s="47">
        <v>2295</v>
      </c>
      <c r="F485" s="77">
        <v>3147</v>
      </c>
    </row>
    <row r="486" spans="1:8" x14ac:dyDescent="0.25">
      <c r="A486" s="46"/>
      <c r="B486" s="174"/>
      <c r="C486" s="39" t="s">
        <v>131</v>
      </c>
      <c r="D486" s="47">
        <v>4</v>
      </c>
      <c r="E486" s="47">
        <v>700</v>
      </c>
      <c r="F486" s="77">
        <v>873</v>
      </c>
    </row>
    <row r="487" spans="1:8" x14ac:dyDescent="0.25">
      <c r="A487" s="46"/>
      <c r="B487" s="174"/>
      <c r="C487" s="39" t="s">
        <v>132</v>
      </c>
      <c r="D487" s="47">
        <v>44</v>
      </c>
      <c r="E487" s="47">
        <v>2805</v>
      </c>
      <c r="F487" s="77">
        <v>8677</v>
      </c>
    </row>
    <row r="488" spans="1:8" x14ac:dyDescent="0.25">
      <c r="A488" s="46"/>
      <c r="B488" s="174"/>
      <c r="C488" s="39" t="s">
        <v>133</v>
      </c>
      <c r="D488" s="47">
        <v>10</v>
      </c>
      <c r="E488" s="47">
        <v>2538</v>
      </c>
      <c r="F488" s="77">
        <v>4198</v>
      </c>
    </row>
    <row r="489" spans="1:8" x14ac:dyDescent="0.25">
      <c r="A489" s="46"/>
      <c r="B489" s="174"/>
      <c r="C489" s="39" t="s">
        <v>134</v>
      </c>
      <c r="D489" s="47">
        <v>5</v>
      </c>
      <c r="E489" s="47">
        <v>2360</v>
      </c>
      <c r="F489" s="77">
        <v>2366</v>
      </c>
    </row>
    <row r="490" spans="1:8" x14ac:dyDescent="0.25">
      <c r="A490" s="46"/>
      <c r="B490" s="174"/>
      <c r="C490" s="39" t="s">
        <v>135</v>
      </c>
      <c r="D490" s="47">
        <v>3</v>
      </c>
      <c r="E490" s="47">
        <v>76</v>
      </c>
      <c r="F490" s="77">
        <v>76</v>
      </c>
    </row>
    <row r="491" spans="1:8" x14ac:dyDescent="0.25">
      <c r="A491" s="46"/>
      <c r="B491" s="174"/>
      <c r="C491" s="39" t="s">
        <v>138</v>
      </c>
      <c r="D491" s="47">
        <v>2</v>
      </c>
      <c r="E491" s="47">
        <v>321</v>
      </c>
      <c r="F491" s="77">
        <v>366</v>
      </c>
    </row>
    <row r="492" spans="1:8" x14ac:dyDescent="0.25">
      <c r="A492" s="46"/>
      <c r="B492" s="174"/>
      <c r="C492" s="39" t="s">
        <v>139</v>
      </c>
      <c r="D492" s="47">
        <v>1</v>
      </c>
      <c r="E492" s="47">
        <v>36</v>
      </c>
      <c r="F492" s="77">
        <v>36</v>
      </c>
    </row>
    <row r="493" spans="1:8" x14ac:dyDescent="0.25">
      <c r="A493" s="46"/>
      <c r="B493" s="174"/>
      <c r="C493" s="39" t="s">
        <v>140</v>
      </c>
      <c r="D493" s="47">
        <v>1</v>
      </c>
      <c r="E493" s="47">
        <v>665</v>
      </c>
      <c r="F493" s="77">
        <v>1597</v>
      </c>
    </row>
    <row r="494" spans="1:8" x14ac:dyDescent="0.25">
      <c r="A494" s="46"/>
      <c r="B494" s="174"/>
      <c r="C494" s="39" t="s">
        <v>141</v>
      </c>
      <c r="D494" s="47">
        <v>1</v>
      </c>
      <c r="E494" s="47">
        <v>171</v>
      </c>
      <c r="F494" s="77">
        <v>172</v>
      </c>
    </row>
    <row r="495" spans="1:8" x14ac:dyDescent="0.25">
      <c r="A495" s="46"/>
      <c r="B495" s="174"/>
      <c r="C495" s="39" t="s">
        <v>142</v>
      </c>
      <c r="D495" s="47">
        <v>1</v>
      </c>
      <c r="E495" s="47">
        <v>182</v>
      </c>
      <c r="F495" s="77">
        <v>270</v>
      </c>
      <c r="H495" s="53"/>
    </row>
    <row r="496" spans="1:8" x14ac:dyDescent="0.25">
      <c r="A496" s="46"/>
      <c r="B496" s="174"/>
      <c r="C496" s="39" t="s">
        <v>143</v>
      </c>
      <c r="D496" s="47">
        <v>1</v>
      </c>
      <c r="E496" s="47">
        <v>35</v>
      </c>
      <c r="F496" s="77">
        <v>35</v>
      </c>
    </row>
    <row r="497" spans="1:8" x14ac:dyDescent="0.25">
      <c r="A497" s="46"/>
      <c r="B497" s="174"/>
      <c r="C497" s="39" t="s">
        <v>144</v>
      </c>
      <c r="D497" s="47">
        <v>2</v>
      </c>
      <c r="E497" s="47">
        <v>4136</v>
      </c>
      <c r="F497" s="77">
        <v>5179</v>
      </c>
    </row>
    <row r="498" spans="1:8" x14ac:dyDescent="0.25">
      <c r="A498" s="46"/>
      <c r="B498" s="174"/>
      <c r="C498" s="39" t="s">
        <v>145</v>
      </c>
      <c r="D498" s="47">
        <v>6</v>
      </c>
      <c r="E498" s="47">
        <v>111</v>
      </c>
      <c r="F498" s="77">
        <v>123</v>
      </c>
    </row>
    <row r="499" spans="1:8" x14ac:dyDescent="0.25">
      <c r="A499" s="46"/>
      <c r="B499" s="174"/>
      <c r="C499" s="39" t="s">
        <v>146</v>
      </c>
      <c r="D499" s="47">
        <v>4</v>
      </c>
      <c r="E499" s="47">
        <v>1501</v>
      </c>
      <c r="F499" s="77">
        <v>1501</v>
      </c>
    </row>
    <row r="500" spans="1:8" x14ac:dyDescent="0.25">
      <c r="A500" s="46"/>
      <c r="B500" s="174"/>
      <c r="C500" s="39" t="s">
        <v>147</v>
      </c>
      <c r="D500" s="47">
        <v>2</v>
      </c>
      <c r="E500" s="47">
        <v>322</v>
      </c>
      <c r="F500" s="77">
        <v>323</v>
      </c>
    </row>
    <row r="501" spans="1:8" s="53" customFormat="1" ht="16.5" thickBot="1" x14ac:dyDescent="0.3">
      <c r="A501" s="49"/>
      <c r="B501" s="175"/>
      <c r="C501" s="50" t="s">
        <v>258</v>
      </c>
      <c r="D501" s="51">
        <v>97</v>
      </c>
      <c r="E501" s="51">
        <v>23440</v>
      </c>
      <c r="F501" s="78">
        <v>34300</v>
      </c>
      <c r="H501" s="39"/>
    </row>
    <row r="502" spans="1:8" x14ac:dyDescent="0.25">
      <c r="A502" s="54"/>
      <c r="B502" s="43"/>
      <c r="C502" s="43"/>
      <c r="D502" s="43"/>
      <c r="E502" s="43"/>
      <c r="F502" s="45"/>
    </row>
    <row r="503" spans="1:8" x14ac:dyDescent="0.25">
      <c r="A503" s="46"/>
      <c r="B503" s="176" t="s">
        <v>110</v>
      </c>
      <c r="C503" s="39" t="s">
        <v>127</v>
      </c>
      <c r="D503" s="47">
        <v>14</v>
      </c>
      <c r="E503" s="47">
        <v>2473</v>
      </c>
      <c r="F503" s="77">
        <v>2636</v>
      </c>
    </row>
    <row r="504" spans="1:8" x14ac:dyDescent="0.25">
      <c r="A504" s="46"/>
      <c r="B504" s="176"/>
      <c r="C504" s="39" t="s">
        <v>130</v>
      </c>
      <c r="D504" s="47">
        <v>4</v>
      </c>
      <c r="E504" s="47">
        <v>334</v>
      </c>
      <c r="F504" s="77">
        <v>977</v>
      </c>
    </row>
    <row r="505" spans="1:8" x14ac:dyDescent="0.25">
      <c r="A505" s="46"/>
      <c r="B505" s="176"/>
      <c r="C505" s="39" t="s">
        <v>131</v>
      </c>
      <c r="D505" s="47">
        <v>6</v>
      </c>
      <c r="E505" s="47">
        <v>936</v>
      </c>
      <c r="F505" s="77">
        <v>1093</v>
      </c>
    </row>
    <row r="506" spans="1:8" x14ac:dyDescent="0.25">
      <c r="A506" s="46"/>
      <c r="B506" s="176"/>
      <c r="C506" s="39" t="s">
        <v>132</v>
      </c>
      <c r="D506" s="47">
        <v>20</v>
      </c>
      <c r="E506" s="47">
        <v>2464</v>
      </c>
      <c r="F506" s="77">
        <v>3912</v>
      </c>
    </row>
    <row r="507" spans="1:8" x14ac:dyDescent="0.25">
      <c r="A507" s="46"/>
      <c r="B507" s="176"/>
      <c r="C507" s="39" t="s">
        <v>133</v>
      </c>
      <c r="D507" s="47">
        <v>10</v>
      </c>
      <c r="E507" s="47">
        <v>1374</v>
      </c>
      <c r="F507" s="77">
        <v>2196</v>
      </c>
    </row>
    <row r="508" spans="1:8" x14ac:dyDescent="0.25">
      <c r="A508" s="46"/>
      <c r="B508" s="176"/>
      <c r="C508" s="39" t="s">
        <v>134</v>
      </c>
      <c r="D508" s="47">
        <v>5</v>
      </c>
      <c r="E508" s="47">
        <v>1707</v>
      </c>
      <c r="F508" s="77">
        <v>1791</v>
      </c>
    </row>
    <row r="509" spans="1:8" x14ac:dyDescent="0.25">
      <c r="A509" s="46"/>
      <c r="B509" s="176"/>
      <c r="C509" s="39" t="s">
        <v>135</v>
      </c>
      <c r="D509" s="47">
        <v>3</v>
      </c>
      <c r="E509" s="47">
        <v>15</v>
      </c>
      <c r="F509" s="77">
        <v>15</v>
      </c>
    </row>
    <row r="510" spans="1:8" x14ac:dyDescent="0.25">
      <c r="A510" s="46"/>
      <c r="B510" s="176"/>
      <c r="C510" s="39" t="s">
        <v>138</v>
      </c>
      <c r="D510" s="47">
        <v>4</v>
      </c>
      <c r="E510" s="47">
        <v>204</v>
      </c>
      <c r="F510" s="77">
        <v>220</v>
      </c>
    </row>
    <row r="511" spans="1:8" x14ac:dyDescent="0.25">
      <c r="A511" s="46"/>
      <c r="B511" s="176"/>
      <c r="C511" s="39" t="s">
        <v>139</v>
      </c>
      <c r="D511" s="47">
        <v>2</v>
      </c>
      <c r="E511" s="47">
        <v>28</v>
      </c>
      <c r="F511" s="77">
        <v>28</v>
      </c>
    </row>
    <row r="512" spans="1:8" x14ac:dyDescent="0.25">
      <c r="A512" s="46"/>
      <c r="B512" s="176"/>
      <c r="C512" s="39" t="s">
        <v>140</v>
      </c>
      <c r="D512" s="47">
        <v>3</v>
      </c>
      <c r="E512" s="47">
        <v>20</v>
      </c>
      <c r="F512" s="77">
        <v>20</v>
      </c>
    </row>
    <row r="513" spans="1:8" x14ac:dyDescent="0.25">
      <c r="A513" s="46"/>
      <c r="B513" s="176"/>
      <c r="C513" s="39" t="s">
        <v>141</v>
      </c>
      <c r="D513" s="47">
        <v>2</v>
      </c>
      <c r="E513" s="47">
        <v>22</v>
      </c>
      <c r="F513" s="77">
        <v>22</v>
      </c>
    </row>
    <row r="514" spans="1:8" x14ac:dyDescent="0.25">
      <c r="A514" s="46"/>
      <c r="B514" s="176"/>
      <c r="C514" s="39" t="s">
        <v>142</v>
      </c>
      <c r="D514" s="47">
        <v>2</v>
      </c>
      <c r="E514" s="47">
        <v>1573</v>
      </c>
      <c r="F514" s="77">
        <v>1573</v>
      </c>
      <c r="H514" s="53"/>
    </row>
    <row r="515" spans="1:8" x14ac:dyDescent="0.25">
      <c r="A515" s="46"/>
      <c r="B515" s="176"/>
      <c r="C515" s="39" t="s">
        <v>144</v>
      </c>
      <c r="D515" s="47">
        <v>1</v>
      </c>
      <c r="E515" s="47">
        <v>79</v>
      </c>
      <c r="F515" s="77">
        <v>79</v>
      </c>
    </row>
    <row r="516" spans="1:8" x14ac:dyDescent="0.25">
      <c r="A516" s="46"/>
      <c r="B516" s="176"/>
      <c r="C516" s="39" t="s">
        <v>145</v>
      </c>
      <c r="D516" s="47">
        <v>1</v>
      </c>
      <c r="E516" s="47">
        <v>259</v>
      </c>
      <c r="F516" s="77">
        <v>259</v>
      </c>
    </row>
    <row r="517" spans="1:8" x14ac:dyDescent="0.25">
      <c r="A517" s="46"/>
      <c r="B517" s="176"/>
      <c r="C517" s="39" t="s">
        <v>146</v>
      </c>
      <c r="D517" s="47">
        <v>6</v>
      </c>
      <c r="E517" s="47">
        <v>746</v>
      </c>
      <c r="F517" s="77">
        <v>786</v>
      </c>
    </row>
    <row r="518" spans="1:8" x14ac:dyDescent="0.25">
      <c r="A518" s="46"/>
      <c r="B518" s="176"/>
      <c r="C518" s="39" t="s">
        <v>147</v>
      </c>
      <c r="D518" s="47">
        <v>2</v>
      </c>
      <c r="E518" s="47">
        <v>16</v>
      </c>
      <c r="F518" s="77">
        <v>16</v>
      </c>
    </row>
    <row r="519" spans="1:8" s="53" customFormat="1" ht="16.5" thickBot="1" x14ac:dyDescent="0.3">
      <c r="A519" s="49"/>
      <c r="B519" s="177"/>
      <c r="C519" s="50" t="s">
        <v>258</v>
      </c>
      <c r="D519" s="51">
        <v>85</v>
      </c>
      <c r="E519" s="51">
        <v>12250</v>
      </c>
      <c r="F519" s="78">
        <v>15623</v>
      </c>
      <c r="H519" s="39"/>
    </row>
    <row r="520" spans="1:8" x14ac:dyDescent="0.25">
      <c r="A520" s="41" t="s">
        <v>111</v>
      </c>
      <c r="B520" s="43"/>
      <c r="C520" s="43"/>
      <c r="D520" s="43"/>
      <c r="E520" s="43"/>
      <c r="F520" s="45"/>
    </row>
    <row r="521" spans="1:8" x14ac:dyDescent="0.25">
      <c r="A521" s="46"/>
      <c r="B521" s="174" t="s">
        <v>168</v>
      </c>
      <c r="C521" s="39" t="s">
        <v>127</v>
      </c>
      <c r="D521" s="47">
        <v>60</v>
      </c>
      <c r="E521" s="47">
        <v>55770</v>
      </c>
      <c r="F521" s="77">
        <v>56919</v>
      </c>
    </row>
    <row r="522" spans="1:8" x14ac:dyDescent="0.25">
      <c r="A522" s="46"/>
      <c r="B522" s="174"/>
      <c r="C522" s="39" t="s">
        <v>156</v>
      </c>
      <c r="D522" s="47">
        <v>15</v>
      </c>
      <c r="E522" s="47">
        <v>9331</v>
      </c>
      <c r="F522" s="77">
        <v>9381</v>
      </c>
    </row>
    <row r="523" spans="1:8" x14ac:dyDescent="0.25">
      <c r="A523" s="46"/>
      <c r="B523" s="174"/>
      <c r="C523" s="39" t="s">
        <v>128</v>
      </c>
      <c r="D523" s="47">
        <v>20</v>
      </c>
      <c r="E523" s="47">
        <v>21107</v>
      </c>
      <c r="F523" s="77">
        <v>24079</v>
      </c>
    </row>
    <row r="524" spans="1:8" x14ac:dyDescent="0.25">
      <c r="A524" s="46"/>
      <c r="B524" s="174"/>
      <c r="C524" s="39" t="s">
        <v>129</v>
      </c>
      <c r="D524" s="47">
        <v>12</v>
      </c>
      <c r="E524" s="47">
        <v>3675</v>
      </c>
      <c r="F524" s="77">
        <v>3675</v>
      </c>
    </row>
    <row r="525" spans="1:8" x14ac:dyDescent="0.25">
      <c r="A525" s="46"/>
      <c r="B525" s="174"/>
      <c r="C525" s="39" t="s">
        <v>130</v>
      </c>
      <c r="D525" s="47">
        <v>8</v>
      </c>
      <c r="E525" s="47">
        <v>3186</v>
      </c>
      <c r="F525" s="77">
        <v>3187</v>
      </c>
    </row>
    <row r="526" spans="1:8" x14ac:dyDescent="0.25">
      <c r="A526" s="46"/>
      <c r="B526" s="174"/>
      <c r="C526" s="39" t="s">
        <v>131</v>
      </c>
      <c r="D526" s="47">
        <v>10</v>
      </c>
      <c r="E526" s="47">
        <v>3670</v>
      </c>
      <c r="F526" s="77">
        <v>3671</v>
      </c>
    </row>
    <row r="527" spans="1:8" x14ac:dyDescent="0.25">
      <c r="A527" s="46"/>
      <c r="B527" s="174"/>
      <c r="C527" s="39" t="s">
        <v>132</v>
      </c>
      <c r="D527" s="47">
        <v>90</v>
      </c>
      <c r="E527" s="47">
        <v>11488</v>
      </c>
      <c r="F527" s="77">
        <v>14104</v>
      </c>
    </row>
    <row r="528" spans="1:8" x14ac:dyDescent="0.25">
      <c r="A528" s="46"/>
      <c r="B528" s="174"/>
      <c r="C528" s="39" t="s">
        <v>133</v>
      </c>
      <c r="D528" s="47">
        <v>30</v>
      </c>
      <c r="E528" s="47">
        <v>10342</v>
      </c>
      <c r="F528" s="77">
        <v>10858</v>
      </c>
    </row>
    <row r="529" spans="1:6" x14ac:dyDescent="0.25">
      <c r="A529" s="46"/>
      <c r="B529" s="174"/>
      <c r="C529" s="39" t="s">
        <v>134</v>
      </c>
      <c r="D529" s="47">
        <v>5</v>
      </c>
      <c r="E529" s="47">
        <v>44</v>
      </c>
      <c r="F529" s="77">
        <v>50</v>
      </c>
    </row>
    <row r="530" spans="1:6" x14ac:dyDescent="0.25">
      <c r="A530" s="46"/>
      <c r="B530" s="174"/>
      <c r="C530" s="39" t="s">
        <v>135</v>
      </c>
      <c r="D530" s="47">
        <v>20</v>
      </c>
      <c r="E530" s="47">
        <v>1514</v>
      </c>
      <c r="F530" s="77">
        <v>1517</v>
      </c>
    </row>
    <row r="531" spans="1:6" x14ac:dyDescent="0.25">
      <c r="A531" s="46"/>
      <c r="B531" s="174"/>
      <c r="C531" s="39" t="s">
        <v>155</v>
      </c>
      <c r="D531" s="47">
        <v>2</v>
      </c>
      <c r="E531" s="47">
        <v>139</v>
      </c>
      <c r="F531" s="77">
        <v>139</v>
      </c>
    </row>
    <row r="532" spans="1:6" x14ac:dyDescent="0.25">
      <c r="A532" s="46"/>
      <c r="B532" s="174"/>
      <c r="C532" s="39" t="s">
        <v>136</v>
      </c>
      <c r="D532" s="47">
        <v>3</v>
      </c>
      <c r="E532" s="47">
        <v>233</v>
      </c>
      <c r="F532" s="77">
        <v>233</v>
      </c>
    </row>
    <row r="533" spans="1:6" x14ac:dyDescent="0.25">
      <c r="A533" s="46"/>
      <c r="B533" s="174"/>
      <c r="C533" s="39" t="s">
        <v>137</v>
      </c>
      <c r="D533" s="47">
        <v>2</v>
      </c>
      <c r="E533" s="47">
        <v>649</v>
      </c>
      <c r="F533" s="77">
        <v>655</v>
      </c>
    </row>
    <row r="534" spans="1:6" x14ac:dyDescent="0.25">
      <c r="A534" s="46"/>
      <c r="B534" s="174"/>
      <c r="C534" s="39" t="s">
        <v>151</v>
      </c>
      <c r="D534" s="47">
        <v>0</v>
      </c>
      <c r="E534" s="47">
        <v>234</v>
      </c>
      <c r="F534" s="77">
        <v>235</v>
      </c>
    </row>
    <row r="535" spans="1:6" x14ac:dyDescent="0.25">
      <c r="A535" s="46"/>
      <c r="B535" s="174"/>
      <c r="C535" s="39" t="s">
        <v>152</v>
      </c>
      <c r="D535" s="47">
        <v>1</v>
      </c>
      <c r="E535" s="47">
        <v>473</v>
      </c>
      <c r="F535" s="77">
        <v>473</v>
      </c>
    </row>
    <row r="536" spans="1:6" x14ac:dyDescent="0.25">
      <c r="A536" s="46"/>
      <c r="B536" s="174"/>
      <c r="C536" s="39" t="s">
        <v>138</v>
      </c>
      <c r="D536" s="47">
        <v>12</v>
      </c>
      <c r="E536" s="47">
        <v>2394</v>
      </c>
      <c r="F536" s="77">
        <v>3111</v>
      </c>
    </row>
    <row r="537" spans="1:6" x14ac:dyDescent="0.25">
      <c r="A537" s="46"/>
      <c r="B537" s="174"/>
      <c r="C537" s="39" t="s">
        <v>139</v>
      </c>
      <c r="D537" s="47">
        <v>3</v>
      </c>
      <c r="E537" s="47">
        <v>119</v>
      </c>
      <c r="F537" s="77">
        <v>119</v>
      </c>
    </row>
    <row r="538" spans="1:6" x14ac:dyDescent="0.25">
      <c r="A538" s="46"/>
      <c r="B538" s="174"/>
      <c r="C538" s="39" t="s">
        <v>140</v>
      </c>
      <c r="D538" s="47">
        <v>0</v>
      </c>
      <c r="E538" s="47">
        <v>53</v>
      </c>
      <c r="F538" s="77">
        <v>67</v>
      </c>
    </row>
    <row r="539" spans="1:6" x14ac:dyDescent="0.25">
      <c r="A539" s="46"/>
      <c r="B539" s="174"/>
      <c r="C539" s="39" t="s">
        <v>141</v>
      </c>
      <c r="D539" s="47">
        <v>0</v>
      </c>
      <c r="E539" s="47">
        <v>250</v>
      </c>
      <c r="F539" s="77">
        <v>250</v>
      </c>
    </row>
    <row r="540" spans="1:6" x14ac:dyDescent="0.25">
      <c r="A540" s="46"/>
      <c r="B540" s="174"/>
      <c r="C540" s="39" t="s">
        <v>142</v>
      </c>
      <c r="D540" s="47">
        <v>4</v>
      </c>
      <c r="E540" s="47">
        <v>2361</v>
      </c>
      <c r="F540" s="77">
        <v>2383</v>
      </c>
    </row>
    <row r="541" spans="1:6" x14ac:dyDescent="0.25">
      <c r="A541" s="46"/>
      <c r="B541" s="174"/>
      <c r="C541" s="39" t="s">
        <v>143</v>
      </c>
      <c r="D541" s="47">
        <v>6</v>
      </c>
      <c r="E541" s="47">
        <v>1162</v>
      </c>
      <c r="F541" s="77">
        <v>1162</v>
      </c>
    </row>
    <row r="542" spans="1:6" x14ac:dyDescent="0.25">
      <c r="A542" s="46"/>
      <c r="B542" s="174"/>
      <c r="C542" s="39" t="s">
        <v>144</v>
      </c>
      <c r="D542" s="47">
        <v>3</v>
      </c>
      <c r="E542" s="47">
        <v>6106</v>
      </c>
      <c r="F542" s="77">
        <v>6118</v>
      </c>
    </row>
    <row r="543" spans="1:6" x14ac:dyDescent="0.25">
      <c r="A543" s="46"/>
      <c r="B543" s="174"/>
      <c r="C543" s="39" t="s">
        <v>145</v>
      </c>
      <c r="D543" s="47">
        <v>13</v>
      </c>
      <c r="E543" s="47">
        <v>2782</v>
      </c>
      <c r="F543" s="77">
        <v>2786</v>
      </c>
    </row>
    <row r="544" spans="1:6" x14ac:dyDescent="0.25">
      <c r="A544" s="46"/>
      <c r="B544" s="174"/>
      <c r="C544" s="39" t="s">
        <v>146</v>
      </c>
      <c r="D544" s="47">
        <v>7</v>
      </c>
      <c r="E544" s="47">
        <v>4508</v>
      </c>
      <c r="F544" s="77">
        <v>4728</v>
      </c>
    </row>
    <row r="545" spans="1:6" x14ac:dyDescent="0.25">
      <c r="A545" s="46"/>
      <c r="B545" s="174"/>
      <c r="C545" s="39" t="s">
        <v>147</v>
      </c>
      <c r="D545" s="47">
        <v>8</v>
      </c>
      <c r="E545" s="47">
        <v>839</v>
      </c>
      <c r="F545" s="77">
        <v>849</v>
      </c>
    </row>
    <row r="546" spans="1:6" x14ac:dyDescent="0.25">
      <c r="A546" s="46"/>
      <c r="B546" s="174"/>
      <c r="C546" s="39" t="s">
        <v>148</v>
      </c>
      <c r="D546" s="47">
        <v>2</v>
      </c>
      <c r="E546" s="47">
        <v>3371</v>
      </c>
      <c r="F546" s="77">
        <v>5651</v>
      </c>
    </row>
    <row r="547" spans="1:6" s="53" customFormat="1" ht="16.5" thickBot="1" x14ac:dyDescent="0.3">
      <c r="A547" s="49"/>
      <c r="B547" s="175"/>
      <c r="C547" s="50" t="s">
        <v>258</v>
      </c>
      <c r="D547" s="51">
        <v>336</v>
      </c>
      <c r="E547" s="51">
        <v>145800</v>
      </c>
      <c r="F547" s="78">
        <v>156400</v>
      </c>
    </row>
    <row r="548" spans="1:6" x14ac:dyDescent="0.25">
      <c r="A548" s="54"/>
      <c r="B548" s="43"/>
      <c r="C548" s="43"/>
      <c r="D548" s="43"/>
      <c r="E548" s="43"/>
      <c r="F548" s="45"/>
    </row>
    <row r="549" spans="1:6" x14ac:dyDescent="0.25">
      <c r="A549" s="46"/>
      <c r="B549" s="174" t="s">
        <v>169</v>
      </c>
      <c r="C549" s="39" t="s">
        <v>144</v>
      </c>
      <c r="D549" s="47">
        <v>7</v>
      </c>
      <c r="E549" s="47">
        <v>0</v>
      </c>
      <c r="F549" s="77">
        <v>0</v>
      </c>
    </row>
    <row r="550" spans="1:6" s="53" customFormat="1" ht="16.5" thickBot="1" x14ac:dyDescent="0.3">
      <c r="A550" s="49"/>
      <c r="B550" s="175"/>
      <c r="C550" s="50" t="s">
        <v>258</v>
      </c>
      <c r="D550" s="51">
        <v>7</v>
      </c>
      <c r="E550" s="51">
        <v>0</v>
      </c>
      <c r="F550" s="78">
        <v>0</v>
      </c>
    </row>
    <row r="551" spans="1:6" x14ac:dyDescent="0.25">
      <c r="A551" s="41" t="s">
        <v>117</v>
      </c>
      <c r="B551" s="43"/>
      <c r="C551" s="43"/>
      <c r="D551" s="43"/>
      <c r="E551" s="43"/>
      <c r="F551" s="45"/>
    </row>
    <row r="552" spans="1:6" x14ac:dyDescent="0.25">
      <c r="A552" s="46"/>
      <c r="B552" s="174" t="s">
        <v>118</v>
      </c>
      <c r="C552" s="39" t="s">
        <v>127</v>
      </c>
      <c r="D552" s="47">
        <v>24</v>
      </c>
      <c r="E552" s="47">
        <v>24465</v>
      </c>
      <c r="F552" s="77">
        <v>26387</v>
      </c>
    </row>
    <row r="553" spans="1:6" x14ac:dyDescent="0.25">
      <c r="A553" s="46"/>
      <c r="B553" s="174"/>
      <c r="C553" s="39" t="s">
        <v>156</v>
      </c>
      <c r="D553" s="47">
        <v>4</v>
      </c>
      <c r="E553" s="47">
        <v>1003</v>
      </c>
      <c r="F553" s="77">
        <v>2892</v>
      </c>
    </row>
    <row r="554" spans="1:6" x14ac:dyDescent="0.25">
      <c r="A554" s="46"/>
      <c r="B554" s="174"/>
      <c r="C554" s="39" t="s">
        <v>131</v>
      </c>
      <c r="D554" s="47">
        <v>3</v>
      </c>
      <c r="E554" s="47">
        <v>3953</v>
      </c>
      <c r="F554" s="77">
        <v>4506</v>
      </c>
    </row>
    <row r="555" spans="1:6" x14ac:dyDescent="0.25">
      <c r="A555" s="46"/>
      <c r="B555" s="174"/>
      <c r="C555" s="39" t="s">
        <v>132</v>
      </c>
      <c r="D555" s="47">
        <v>30</v>
      </c>
      <c r="E555" s="47">
        <v>3222</v>
      </c>
      <c r="F555" s="77">
        <v>8686</v>
      </c>
    </row>
    <row r="556" spans="1:6" x14ac:dyDescent="0.25">
      <c r="A556" s="46"/>
      <c r="B556" s="174"/>
      <c r="C556" s="39" t="s">
        <v>133</v>
      </c>
      <c r="D556" s="47">
        <v>20</v>
      </c>
      <c r="E556" s="47">
        <v>719</v>
      </c>
      <c r="F556" s="77">
        <v>1398</v>
      </c>
    </row>
    <row r="557" spans="1:6" x14ac:dyDescent="0.25">
      <c r="A557" s="46"/>
      <c r="B557" s="174"/>
      <c r="C557" s="39" t="s">
        <v>134</v>
      </c>
      <c r="D557" s="47">
        <v>3</v>
      </c>
      <c r="E557" s="47">
        <v>4665</v>
      </c>
      <c r="F557" s="77">
        <v>5720</v>
      </c>
    </row>
    <row r="558" spans="1:6" x14ac:dyDescent="0.25">
      <c r="A558" s="46"/>
      <c r="B558" s="174"/>
      <c r="C558" s="39" t="s">
        <v>135</v>
      </c>
      <c r="D558" s="47">
        <v>4</v>
      </c>
      <c r="E558" s="47">
        <v>3086</v>
      </c>
      <c r="F558" s="77">
        <v>3099</v>
      </c>
    </row>
    <row r="559" spans="1:6" x14ac:dyDescent="0.25">
      <c r="A559" s="46"/>
      <c r="B559" s="174"/>
      <c r="C559" s="39" t="s">
        <v>138</v>
      </c>
      <c r="D559" s="47">
        <v>1</v>
      </c>
      <c r="E559" s="47">
        <v>497</v>
      </c>
      <c r="F559" s="77">
        <v>503</v>
      </c>
    </row>
    <row r="560" spans="1:6" x14ac:dyDescent="0.25">
      <c r="A560" s="46"/>
      <c r="B560" s="174"/>
      <c r="C560" s="39" t="s">
        <v>139</v>
      </c>
      <c r="D560" s="47">
        <v>1</v>
      </c>
      <c r="E560" s="47">
        <v>233</v>
      </c>
      <c r="F560" s="77">
        <v>233</v>
      </c>
    </row>
    <row r="561" spans="1:6" x14ac:dyDescent="0.25">
      <c r="A561" s="46"/>
      <c r="B561" s="174"/>
      <c r="C561" s="39" t="s">
        <v>141</v>
      </c>
      <c r="D561" s="47">
        <v>2</v>
      </c>
      <c r="E561" s="47">
        <v>1808</v>
      </c>
      <c r="F561" s="77">
        <v>1817</v>
      </c>
    </row>
    <row r="562" spans="1:6" x14ac:dyDescent="0.25">
      <c r="A562" s="46"/>
      <c r="B562" s="174"/>
      <c r="C562" s="39" t="s">
        <v>142</v>
      </c>
      <c r="D562" s="47">
        <v>1</v>
      </c>
      <c r="E562" s="47">
        <v>856</v>
      </c>
      <c r="F562" s="77">
        <v>2140</v>
      </c>
    </row>
    <row r="563" spans="1:6" x14ac:dyDescent="0.25">
      <c r="A563" s="46"/>
      <c r="B563" s="174"/>
      <c r="C563" s="39" t="s">
        <v>143</v>
      </c>
      <c r="D563" s="47">
        <v>1</v>
      </c>
      <c r="E563" s="47">
        <v>518</v>
      </c>
      <c r="F563" s="77">
        <v>518</v>
      </c>
    </row>
    <row r="564" spans="1:6" x14ac:dyDescent="0.25">
      <c r="A564" s="46"/>
      <c r="B564" s="174"/>
      <c r="C564" s="39" t="s">
        <v>144</v>
      </c>
      <c r="D564" s="47">
        <v>3</v>
      </c>
      <c r="E564" s="47">
        <v>497</v>
      </c>
      <c r="F564" s="77">
        <v>881</v>
      </c>
    </row>
    <row r="565" spans="1:6" x14ac:dyDescent="0.25">
      <c r="A565" s="46"/>
      <c r="B565" s="174"/>
      <c r="C565" s="39" t="s">
        <v>145</v>
      </c>
      <c r="D565" s="47">
        <v>3</v>
      </c>
      <c r="E565" s="47">
        <v>1859</v>
      </c>
      <c r="F565" s="77">
        <v>1859</v>
      </c>
    </row>
    <row r="566" spans="1:6" x14ac:dyDescent="0.25">
      <c r="A566" s="46"/>
      <c r="B566" s="174"/>
      <c r="C566" s="39" t="s">
        <v>146</v>
      </c>
      <c r="D566" s="47">
        <v>4</v>
      </c>
      <c r="E566" s="47">
        <v>1460</v>
      </c>
      <c r="F566" s="77">
        <v>1502</v>
      </c>
    </row>
    <row r="567" spans="1:6" x14ac:dyDescent="0.25">
      <c r="A567" s="46"/>
      <c r="B567" s="174"/>
      <c r="C567" s="39" t="s">
        <v>147</v>
      </c>
      <c r="D567" s="47">
        <v>3</v>
      </c>
      <c r="E567" s="47">
        <v>451</v>
      </c>
      <c r="F567" s="77">
        <v>453</v>
      </c>
    </row>
    <row r="568" spans="1:6" s="53" customFormat="1" ht="16.5" thickBot="1" x14ac:dyDescent="0.3">
      <c r="A568" s="49"/>
      <c r="B568" s="175"/>
      <c r="C568" s="50" t="s">
        <v>258</v>
      </c>
      <c r="D568" s="51">
        <v>107</v>
      </c>
      <c r="E568" s="51">
        <v>49292</v>
      </c>
      <c r="F568" s="78">
        <v>62594</v>
      </c>
    </row>
    <row r="569" spans="1:6" s="53" customFormat="1" x14ac:dyDescent="0.25">
      <c r="A569" s="54"/>
      <c r="B569" s="43"/>
      <c r="C569" s="43"/>
      <c r="D569" s="43"/>
      <c r="E569" s="43"/>
      <c r="F569" s="45"/>
    </row>
    <row r="570" spans="1:6" s="53" customFormat="1" x14ac:dyDescent="0.25">
      <c r="A570" s="46"/>
      <c r="B570" s="176" t="s">
        <v>257</v>
      </c>
      <c r="C570" s="39" t="s">
        <v>140</v>
      </c>
      <c r="D570" s="47">
        <v>0</v>
      </c>
      <c r="E570" s="47">
        <v>121</v>
      </c>
      <c r="F570" s="77">
        <v>121</v>
      </c>
    </row>
    <row r="571" spans="1:6" s="53" customFormat="1" ht="16.5" thickBot="1" x14ac:dyDescent="0.3">
      <c r="A571" s="49"/>
      <c r="B571" s="177"/>
      <c r="C571" s="50" t="s">
        <v>258</v>
      </c>
      <c r="D571" s="51">
        <v>0</v>
      </c>
      <c r="E571" s="51">
        <v>121</v>
      </c>
      <c r="F571" s="78">
        <v>121</v>
      </c>
    </row>
    <row r="572" spans="1:6" x14ac:dyDescent="0.25">
      <c r="A572" s="41" t="s">
        <v>121</v>
      </c>
      <c r="B572" s="43"/>
      <c r="C572" s="43"/>
      <c r="D572" s="43"/>
      <c r="E572" s="43"/>
      <c r="F572" s="45"/>
    </row>
    <row r="573" spans="1:6" x14ac:dyDescent="0.25">
      <c r="A573" s="46"/>
      <c r="B573" s="174" t="s">
        <v>122</v>
      </c>
      <c r="C573" s="39" t="s">
        <v>127</v>
      </c>
      <c r="D573" s="47">
        <v>26</v>
      </c>
      <c r="E573" s="47">
        <v>16348</v>
      </c>
      <c r="F573" s="77">
        <v>17694</v>
      </c>
    </row>
    <row r="574" spans="1:6" x14ac:dyDescent="0.25">
      <c r="A574" s="46"/>
      <c r="B574" s="174"/>
      <c r="C574" s="39" t="s">
        <v>156</v>
      </c>
      <c r="D574" s="47">
        <v>4</v>
      </c>
      <c r="E574" s="47">
        <v>38</v>
      </c>
      <c r="F574" s="77">
        <v>52</v>
      </c>
    </row>
    <row r="575" spans="1:6" x14ac:dyDescent="0.25">
      <c r="A575" s="46"/>
      <c r="B575" s="174"/>
      <c r="C575" s="39" t="s">
        <v>129</v>
      </c>
      <c r="D575" s="47">
        <v>0</v>
      </c>
      <c r="E575" s="47">
        <v>1528</v>
      </c>
      <c r="F575" s="77">
        <v>1528</v>
      </c>
    </row>
    <row r="576" spans="1:6" x14ac:dyDescent="0.25">
      <c r="A576" s="46"/>
      <c r="B576" s="174"/>
      <c r="C576" s="39" t="s">
        <v>131</v>
      </c>
      <c r="D576" s="47">
        <v>3</v>
      </c>
      <c r="E576" s="47">
        <v>821</v>
      </c>
      <c r="F576" s="77">
        <v>900</v>
      </c>
    </row>
    <row r="577" spans="1:8" x14ac:dyDescent="0.25">
      <c r="A577" s="46"/>
      <c r="B577" s="174"/>
      <c r="C577" s="39" t="s">
        <v>132</v>
      </c>
      <c r="D577" s="47">
        <v>22</v>
      </c>
      <c r="E577" s="47">
        <v>4317</v>
      </c>
      <c r="F577" s="77">
        <v>6020</v>
      </c>
    </row>
    <row r="578" spans="1:8" x14ac:dyDescent="0.25">
      <c r="A578" s="46"/>
      <c r="B578" s="174"/>
      <c r="C578" s="39" t="s">
        <v>133</v>
      </c>
      <c r="D578" s="47">
        <v>4</v>
      </c>
      <c r="E578" s="47">
        <v>1664</v>
      </c>
      <c r="F578" s="77">
        <v>3329</v>
      </c>
      <c r="H578" s="53"/>
    </row>
    <row r="579" spans="1:8" x14ac:dyDescent="0.25">
      <c r="A579" s="46"/>
      <c r="B579" s="174"/>
      <c r="C579" s="39" t="s">
        <v>134</v>
      </c>
      <c r="D579" s="47">
        <v>30</v>
      </c>
      <c r="E579" s="47">
        <v>2581</v>
      </c>
      <c r="F579" s="77">
        <v>2586</v>
      </c>
    </row>
    <row r="580" spans="1:8" x14ac:dyDescent="0.25">
      <c r="A580" s="46"/>
      <c r="B580" s="174"/>
      <c r="C580" s="39" t="s">
        <v>135</v>
      </c>
      <c r="D580" s="47">
        <v>0</v>
      </c>
      <c r="E580" s="47">
        <v>603</v>
      </c>
      <c r="F580" s="77">
        <v>604</v>
      </c>
    </row>
    <row r="581" spans="1:8" x14ac:dyDescent="0.25">
      <c r="A581" s="46"/>
      <c r="B581" s="174"/>
      <c r="C581" s="39" t="s">
        <v>138</v>
      </c>
      <c r="D581" s="47">
        <v>2</v>
      </c>
      <c r="E581" s="47">
        <v>993</v>
      </c>
      <c r="F581" s="77">
        <v>995</v>
      </c>
    </row>
    <row r="582" spans="1:8" x14ac:dyDescent="0.25">
      <c r="A582" s="46"/>
      <c r="B582" s="174"/>
      <c r="C582" s="39" t="s">
        <v>139</v>
      </c>
      <c r="D582" s="47">
        <v>0</v>
      </c>
      <c r="E582" s="47">
        <v>75</v>
      </c>
      <c r="F582" s="77">
        <v>75</v>
      </c>
    </row>
    <row r="583" spans="1:8" x14ac:dyDescent="0.25">
      <c r="A583" s="46"/>
      <c r="B583" s="174"/>
      <c r="C583" s="39" t="s">
        <v>140</v>
      </c>
      <c r="D583" s="47">
        <v>1</v>
      </c>
      <c r="E583" s="47">
        <v>667</v>
      </c>
      <c r="F583" s="77">
        <v>667</v>
      </c>
    </row>
    <row r="584" spans="1:8" x14ac:dyDescent="0.25">
      <c r="A584" s="46"/>
      <c r="B584" s="174"/>
      <c r="C584" s="39" t="s">
        <v>141</v>
      </c>
      <c r="D584" s="47">
        <v>0</v>
      </c>
      <c r="E584" s="47">
        <v>87</v>
      </c>
      <c r="F584" s="77">
        <v>87</v>
      </c>
    </row>
    <row r="585" spans="1:8" x14ac:dyDescent="0.25">
      <c r="A585" s="46"/>
      <c r="B585" s="174"/>
      <c r="C585" s="39" t="s">
        <v>142</v>
      </c>
      <c r="D585" s="47">
        <v>2</v>
      </c>
      <c r="E585" s="47">
        <v>419</v>
      </c>
      <c r="F585" s="77">
        <v>506</v>
      </c>
    </row>
    <row r="586" spans="1:8" x14ac:dyDescent="0.25">
      <c r="A586" s="46"/>
      <c r="B586" s="174"/>
      <c r="C586" s="39" t="s">
        <v>143</v>
      </c>
      <c r="D586" s="47">
        <v>0</v>
      </c>
      <c r="E586" s="47">
        <v>216</v>
      </c>
      <c r="F586" s="77">
        <v>216</v>
      </c>
    </row>
    <row r="587" spans="1:8" x14ac:dyDescent="0.25">
      <c r="A587" s="46"/>
      <c r="B587" s="174"/>
      <c r="C587" s="39" t="s">
        <v>144</v>
      </c>
      <c r="D587" s="47">
        <v>3</v>
      </c>
      <c r="E587" s="47">
        <v>939</v>
      </c>
      <c r="F587" s="77">
        <v>952</v>
      </c>
    </row>
    <row r="588" spans="1:8" x14ac:dyDescent="0.25">
      <c r="A588" s="46"/>
      <c r="B588" s="174"/>
      <c r="C588" s="39" t="s">
        <v>145</v>
      </c>
      <c r="D588" s="47">
        <v>0</v>
      </c>
      <c r="E588" s="47">
        <v>360</v>
      </c>
      <c r="F588" s="77">
        <v>361</v>
      </c>
    </row>
    <row r="589" spans="1:8" x14ac:dyDescent="0.25">
      <c r="A589" s="46"/>
      <c r="B589" s="174"/>
      <c r="C589" s="39" t="s">
        <v>146</v>
      </c>
      <c r="D589" s="47">
        <v>3</v>
      </c>
      <c r="E589" s="47">
        <v>388</v>
      </c>
      <c r="F589" s="77">
        <v>397</v>
      </c>
    </row>
    <row r="590" spans="1:8" x14ac:dyDescent="0.25">
      <c r="A590" s="46"/>
      <c r="B590" s="174"/>
      <c r="C590" s="39" t="s">
        <v>147</v>
      </c>
      <c r="D590" s="47">
        <v>0</v>
      </c>
      <c r="E590" s="47">
        <v>305</v>
      </c>
      <c r="F590" s="77">
        <v>307</v>
      </c>
    </row>
    <row r="591" spans="1:8" s="53" customFormat="1" ht="16.5" thickBot="1" x14ac:dyDescent="0.3">
      <c r="A591" s="49"/>
      <c r="B591" s="175"/>
      <c r="C591" s="50" t="s">
        <v>258</v>
      </c>
      <c r="D591" s="51">
        <v>100</v>
      </c>
      <c r="E591" s="51">
        <v>32349</v>
      </c>
      <c r="F591" s="78">
        <v>37276</v>
      </c>
      <c r="H591" s="39"/>
    </row>
    <row r="592" spans="1:8" x14ac:dyDescent="0.25">
      <c r="A592" s="41" t="s">
        <v>125</v>
      </c>
      <c r="B592" s="43"/>
      <c r="C592" s="43"/>
      <c r="D592" s="43"/>
      <c r="E592" s="43"/>
      <c r="F592" s="45"/>
    </row>
    <row r="593" spans="1:8" x14ac:dyDescent="0.25">
      <c r="A593" s="46"/>
      <c r="B593" s="174" t="s">
        <v>126</v>
      </c>
      <c r="C593" s="39" t="s">
        <v>127</v>
      </c>
      <c r="D593" s="47">
        <v>24</v>
      </c>
      <c r="E593" s="47">
        <v>12108</v>
      </c>
      <c r="F593" s="77">
        <v>14409</v>
      </c>
    </row>
    <row r="594" spans="1:8" x14ac:dyDescent="0.25">
      <c r="A594" s="46"/>
      <c r="B594" s="174"/>
      <c r="C594" s="39" t="s">
        <v>156</v>
      </c>
      <c r="D594" s="47">
        <v>3</v>
      </c>
      <c r="E594" s="47">
        <v>667</v>
      </c>
      <c r="F594" s="77">
        <v>1489</v>
      </c>
    </row>
    <row r="595" spans="1:8" x14ac:dyDescent="0.25">
      <c r="A595" s="46"/>
      <c r="B595" s="174"/>
      <c r="C595" s="39" t="s">
        <v>131</v>
      </c>
      <c r="D595" s="47">
        <v>5</v>
      </c>
      <c r="E595" s="47">
        <v>531</v>
      </c>
      <c r="F595" s="77">
        <v>1405</v>
      </c>
    </row>
    <row r="596" spans="1:8" x14ac:dyDescent="0.25">
      <c r="A596" s="46"/>
      <c r="B596" s="174"/>
      <c r="C596" s="39" t="s">
        <v>132</v>
      </c>
      <c r="D596" s="47">
        <v>20</v>
      </c>
      <c r="E596" s="47">
        <v>380</v>
      </c>
      <c r="F596" s="77">
        <v>1171</v>
      </c>
    </row>
    <row r="597" spans="1:8" x14ac:dyDescent="0.25">
      <c r="A597" s="46"/>
      <c r="B597" s="174"/>
      <c r="C597" s="39" t="s">
        <v>133</v>
      </c>
      <c r="D597" s="47">
        <v>8</v>
      </c>
      <c r="E597" s="47">
        <v>5950</v>
      </c>
      <c r="F597" s="77">
        <v>8406</v>
      </c>
    </row>
    <row r="598" spans="1:8" x14ac:dyDescent="0.25">
      <c r="A598" s="46"/>
      <c r="B598" s="174"/>
      <c r="C598" s="39" t="s">
        <v>134</v>
      </c>
      <c r="D598" s="47">
        <v>3</v>
      </c>
      <c r="E598" s="47">
        <v>632</v>
      </c>
      <c r="F598" s="77">
        <v>1457</v>
      </c>
    </row>
    <row r="599" spans="1:8" x14ac:dyDescent="0.25">
      <c r="A599" s="46"/>
      <c r="B599" s="174"/>
      <c r="C599" s="39" t="s">
        <v>135</v>
      </c>
      <c r="D599" s="47">
        <v>5</v>
      </c>
      <c r="E599" s="47">
        <v>2006</v>
      </c>
      <c r="F599" s="77">
        <v>2007</v>
      </c>
    </row>
    <row r="600" spans="1:8" x14ac:dyDescent="0.25">
      <c r="A600" s="46"/>
      <c r="B600" s="174"/>
      <c r="C600" s="39" t="s">
        <v>138</v>
      </c>
      <c r="D600" s="47">
        <v>1</v>
      </c>
      <c r="E600" s="47">
        <v>747</v>
      </c>
      <c r="F600" s="77">
        <v>1091</v>
      </c>
    </row>
    <row r="601" spans="1:8" x14ac:dyDescent="0.25">
      <c r="A601" s="46"/>
      <c r="B601" s="174"/>
      <c r="C601" s="39" t="s">
        <v>139</v>
      </c>
      <c r="D601" s="47">
        <v>1</v>
      </c>
      <c r="E601" s="47">
        <v>5</v>
      </c>
      <c r="F601" s="77">
        <v>5</v>
      </c>
    </row>
    <row r="602" spans="1:8" x14ac:dyDescent="0.25">
      <c r="A602" s="46"/>
      <c r="B602" s="174"/>
      <c r="C602" s="39" t="s">
        <v>142</v>
      </c>
      <c r="D602" s="47">
        <v>1</v>
      </c>
      <c r="E602" s="47">
        <v>17</v>
      </c>
      <c r="F602" s="77">
        <v>21</v>
      </c>
      <c r="H602" s="53"/>
    </row>
    <row r="603" spans="1:8" x14ac:dyDescent="0.25">
      <c r="A603" s="46"/>
      <c r="B603" s="174"/>
      <c r="C603" s="39" t="s">
        <v>143</v>
      </c>
      <c r="D603" s="47">
        <v>4</v>
      </c>
      <c r="E603" s="47">
        <v>53</v>
      </c>
      <c r="F603" s="77">
        <v>53</v>
      </c>
      <c r="H603" s="53"/>
    </row>
    <row r="604" spans="1:8" x14ac:dyDescent="0.25">
      <c r="A604" s="46"/>
      <c r="B604" s="174"/>
      <c r="C604" s="39" t="s">
        <v>144</v>
      </c>
      <c r="D604" s="47">
        <v>4</v>
      </c>
      <c r="E604" s="47">
        <v>389</v>
      </c>
      <c r="F604" s="77">
        <v>391</v>
      </c>
    </row>
    <row r="605" spans="1:8" x14ac:dyDescent="0.25">
      <c r="A605" s="46"/>
      <c r="B605" s="174"/>
      <c r="C605" s="39" t="s">
        <v>145</v>
      </c>
      <c r="D605" s="47">
        <v>6</v>
      </c>
      <c r="E605" s="47">
        <v>1072</v>
      </c>
      <c r="F605" s="77">
        <v>1072</v>
      </c>
    </row>
    <row r="606" spans="1:8" x14ac:dyDescent="0.25">
      <c r="A606" s="46"/>
      <c r="B606" s="174"/>
      <c r="C606" s="39" t="s">
        <v>146</v>
      </c>
      <c r="D606" s="47">
        <v>3</v>
      </c>
      <c r="E606" s="47">
        <v>297</v>
      </c>
      <c r="F606" s="77">
        <v>339</v>
      </c>
    </row>
    <row r="607" spans="1:8" x14ac:dyDescent="0.25">
      <c r="A607" s="46"/>
      <c r="B607" s="174"/>
      <c r="C607" s="39" t="s">
        <v>147</v>
      </c>
      <c r="D607" s="47">
        <v>2</v>
      </c>
      <c r="E607" s="47">
        <v>473</v>
      </c>
      <c r="F607" s="77">
        <v>473</v>
      </c>
    </row>
    <row r="608" spans="1:8" s="53" customFormat="1" ht="16.5" thickBot="1" x14ac:dyDescent="0.3">
      <c r="A608" s="49"/>
      <c r="B608" s="175"/>
      <c r="C608" s="50" t="s">
        <v>258</v>
      </c>
      <c r="D608" s="51">
        <v>90</v>
      </c>
      <c r="E608" s="51">
        <v>25327</v>
      </c>
      <c r="F608" s="78">
        <v>33789</v>
      </c>
      <c r="H608" s="39"/>
    </row>
    <row r="609" spans="1:8" s="53" customFormat="1" x14ac:dyDescent="0.25">
      <c r="B609" s="83"/>
      <c r="D609" s="63"/>
      <c r="E609" s="63"/>
      <c r="F609" s="63"/>
      <c r="H609" s="39"/>
    </row>
    <row r="610" spans="1:8" s="53" customFormat="1" x14ac:dyDescent="0.25">
      <c r="A610" s="53" t="s">
        <v>375</v>
      </c>
      <c r="B610" s="83"/>
      <c r="D610" s="63"/>
      <c r="E610" s="63"/>
      <c r="F610" s="63"/>
      <c r="H610" s="39"/>
    </row>
    <row r="611" spans="1:8" s="53" customFormat="1" x14ac:dyDescent="0.25">
      <c r="A611" s="39" t="s">
        <v>339</v>
      </c>
      <c r="B611" s="83"/>
      <c r="D611" s="63"/>
      <c r="E611" s="63"/>
      <c r="F611" s="63"/>
      <c r="H611" s="39"/>
    </row>
    <row r="612" spans="1:8" s="53" customFormat="1" x14ac:dyDescent="0.25">
      <c r="A612" s="39" t="s">
        <v>376</v>
      </c>
      <c r="B612" s="83"/>
      <c r="D612" s="63"/>
      <c r="E612" s="63"/>
      <c r="F612" s="63"/>
      <c r="H612" s="39"/>
    </row>
    <row r="613" spans="1:8" ht="20.25" x14ac:dyDescent="0.25">
      <c r="A613" s="155" t="s">
        <v>340</v>
      </c>
    </row>
    <row r="614" spans="1:8" x14ac:dyDescent="0.25">
      <c r="D614" s="47"/>
    </row>
  </sheetData>
  <mergeCells count="56">
    <mergeCell ref="B1:F1"/>
    <mergeCell ref="B90:B99"/>
    <mergeCell ref="B4:B27"/>
    <mergeCell ref="B29:B48"/>
    <mergeCell ref="B50:B70"/>
    <mergeCell ref="B72:B88"/>
    <mergeCell ref="B143:B150"/>
    <mergeCell ref="B101:B102"/>
    <mergeCell ref="B104:B108"/>
    <mergeCell ref="B110:B111"/>
    <mergeCell ref="B113:B114"/>
    <mergeCell ref="B116:B117"/>
    <mergeCell ref="B119:B120"/>
    <mergeCell ref="B122:B124"/>
    <mergeCell ref="B126:B127"/>
    <mergeCell ref="B129:B130"/>
    <mergeCell ref="B132:B138"/>
    <mergeCell ref="B140:B141"/>
    <mergeCell ref="B295:B296"/>
    <mergeCell ref="B152:B153"/>
    <mergeCell ref="B155:B171"/>
    <mergeCell ref="B173:B174"/>
    <mergeCell ref="B176:B192"/>
    <mergeCell ref="B194:B203"/>
    <mergeCell ref="B205:B206"/>
    <mergeCell ref="B208:B226"/>
    <mergeCell ref="B228:B243"/>
    <mergeCell ref="B245:B262"/>
    <mergeCell ref="B264:B290"/>
    <mergeCell ref="B292:B293"/>
    <mergeCell ref="B349:B355"/>
    <mergeCell ref="B357:B374"/>
    <mergeCell ref="B376:B383"/>
    <mergeCell ref="B385:B387"/>
    <mergeCell ref="B389:B406"/>
    <mergeCell ref="B301:B302"/>
    <mergeCell ref="B304:B305"/>
    <mergeCell ref="B307:B313"/>
    <mergeCell ref="B315:B329"/>
    <mergeCell ref="B331:B347"/>
    <mergeCell ref="M1:U1"/>
    <mergeCell ref="B593:B608"/>
    <mergeCell ref="B411:B415"/>
    <mergeCell ref="B417:B444"/>
    <mergeCell ref="B446:B455"/>
    <mergeCell ref="B457:B474"/>
    <mergeCell ref="B476:B482"/>
    <mergeCell ref="B484:B501"/>
    <mergeCell ref="B503:B519"/>
    <mergeCell ref="B521:B547"/>
    <mergeCell ref="B549:B550"/>
    <mergeCell ref="B552:B568"/>
    <mergeCell ref="B573:B591"/>
    <mergeCell ref="B570:B571"/>
    <mergeCell ref="B408:B409"/>
    <mergeCell ref="B298:B29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L56"/>
  <sheetViews>
    <sheetView zoomScale="120" zoomScaleNormal="120" workbookViewId="0">
      <pane ySplit="5" topLeftCell="A6" activePane="bottomLeft" state="frozen"/>
      <selection activeCell="K21" sqref="K21"/>
      <selection pane="bottomLeft" activeCell="L19" sqref="L19"/>
    </sheetView>
  </sheetViews>
  <sheetFormatPr defaultColWidth="9.140625" defaultRowHeight="13.5" x14ac:dyDescent="0.25"/>
  <cols>
    <col min="1" max="1" width="7.5703125" style="2" customWidth="1"/>
    <col min="2" max="2" width="32" style="2" customWidth="1"/>
    <col min="3" max="3" width="5.7109375" style="2" customWidth="1"/>
    <col min="4" max="4" width="8.140625" style="2" customWidth="1"/>
    <col min="5" max="5" width="11.85546875" style="2" bestFit="1" customWidth="1"/>
    <col min="6" max="8" width="7.7109375" style="2" customWidth="1"/>
    <col min="9" max="10" width="8.140625" style="2" bestFit="1" customWidth="1"/>
    <col min="11" max="11" width="9" style="2" customWidth="1"/>
    <col min="12" max="16384" width="9.140625" style="2"/>
  </cols>
  <sheetData>
    <row r="2" spans="1:11" ht="42.75" customHeight="1" x14ac:dyDescent="0.25">
      <c r="A2" s="1" t="s">
        <v>379</v>
      </c>
      <c r="B2" s="185" t="s">
        <v>248</v>
      </c>
      <c r="C2" s="185"/>
      <c r="D2" s="185"/>
      <c r="E2" s="185"/>
      <c r="F2" s="185"/>
      <c r="G2" s="185"/>
      <c r="H2" s="185"/>
      <c r="I2" s="185"/>
      <c r="J2" s="185"/>
      <c r="K2" s="185"/>
    </row>
    <row r="3" spans="1:1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4"/>
      <c r="B4" s="5"/>
      <c r="C4" s="5"/>
      <c r="D4" s="5"/>
      <c r="E4" s="186" t="s">
        <v>170</v>
      </c>
      <c r="F4" s="186"/>
      <c r="G4" s="186"/>
      <c r="H4" s="186"/>
      <c r="I4" s="186"/>
      <c r="J4" s="186"/>
      <c r="K4" s="186"/>
    </row>
    <row r="5" spans="1:11" x14ac:dyDescent="0.25">
      <c r="A5" s="6" t="s">
        <v>171</v>
      </c>
      <c r="B5" s="7"/>
      <c r="C5" s="6"/>
      <c r="D5" s="6" t="s">
        <v>172</v>
      </c>
      <c r="E5" s="8">
        <v>0</v>
      </c>
      <c r="F5" s="9" t="s">
        <v>173</v>
      </c>
      <c r="G5" s="9" t="s">
        <v>174</v>
      </c>
      <c r="H5" s="9" t="s">
        <v>175</v>
      </c>
      <c r="I5" s="8" t="s">
        <v>176</v>
      </c>
      <c r="J5" s="8" t="s">
        <v>177</v>
      </c>
      <c r="K5" s="8" t="s">
        <v>178</v>
      </c>
    </row>
    <row r="6" spans="1:11" x14ac:dyDescent="0.25">
      <c r="A6" s="10" t="s">
        <v>179</v>
      </c>
      <c r="B6" s="7"/>
      <c r="C6" s="10"/>
      <c r="D6" s="10" t="s">
        <v>180</v>
      </c>
      <c r="E6" s="11">
        <v>0</v>
      </c>
      <c r="F6" s="12" t="s">
        <v>173</v>
      </c>
      <c r="G6" s="12" t="s">
        <v>174</v>
      </c>
      <c r="H6" s="12" t="s">
        <v>175</v>
      </c>
      <c r="I6" s="11" t="s">
        <v>176</v>
      </c>
      <c r="J6" s="11" t="s">
        <v>177</v>
      </c>
      <c r="K6" s="11" t="s">
        <v>181</v>
      </c>
    </row>
    <row r="7" spans="1:11" x14ac:dyDescent="0.25">
      <c r="A7" s="187" t="s">
        <v>182</v>
      </c>
      <c r="B7" s="3" t="s">
        <v>183</v>
      </c>
      <c r="C7" s="13"/>
      <c r="D7" s="14">
        <v>14104</v>
      </c>
      <c r="E7" s="14">
        <v>878</v>
      </c>
      <c r="F7" s="14">
        <v>1090</v>
      </c>
      <c r="G7" s="14">
        <v>454</v>
      </c>
      <c r="H7" s="14">
        <v>564</v>
      </c>
      <c r="I7" s="14">
        <v>1002</v>
      </c>
      <c r="J7" s="14">
        <v>2246</v>
      </c>
      <c r="K7" s="14">
        <v>7870</v>
      </c>
    </row>
    <row r="8" spans="1:11" x14ac:dyDescent="0.25">
      <c r="A8" s="183"/>
      <c r="B8" s="15" t="s">
        <v>184</v>
      </c>
      <c r="C8" s="16" t="s">
        <v>185</v>
      </c>
      <c r="D8" s="17">
        <f>D7*100/D49</f>
        <v>2.311229389189136</v>
      </c>
      <c r="E8" s="17">
        <f t="shared" ref="E8:K8" si="0">E7*100/E49</f>
        <v>5.3112334402032548</v>
      </c>
      <c r="F8" s="17">
        <f t="shared" si="0"/>
        <v>8.7712239478554768</v>
      </c>
      <c r="G8" s="17">
        <f t="shared" si="0"/>
        <v>4.2087698155186795</v>
      </c>
      <c r="H8" s="17">
        <f t="shared" si="0"/>
        <v>2.2861775435751928</v>
      </c>
      <c r="I8" s="17">
        <f t="shared" si="0"/>
        <v>0.75287965196222073</v>
      </c>
      <c r="J8" s="17">
        <f t="shared" si="0"/>
        <v>1.4593702485997584</v>
      </c>
      <c r="K8" s="17">
        <f t="shared" si="0"/>
        <v>3.0405823082153676</v>
      </c>
    </row>
    <row r="9" spans="1:11" x14ac:dyDescent="0.25">
      <c r="A9" s="183" t="s">
        <v>186</v>
      </c>
      <c r="B9" s="3" t="s">
        <v>187</v>
      </c>
      <c r="C9" s="18"/>
      <c r="D9" s="14">
        <v>82660</v>
      </c>
      <c r="E9" s="14">
        <v>273</v>
      </c>
      <c r="F9" s="14">
        <v>467</v>
      </c>
      <c r="G9" s="14">
        <v>428</v>
      </c>
      <c r="H9" s="14">
        <v>1300</v>
      </c>
      <c r="I9" s="14">
        <v>8386</v>
      </c>
      <c r="J9" s="14">
        <v>29087</v>
      </c>
      <c r="K9" s="14">
        <v>42719</v>
      </c>
    </row>
    <row r="10" spans="1:11" x14ac:dyDescent="0.25">
      <c r="A10" s="183"/>
      <c r="B10" s="15" t="s">
        <v>188</v>
      </c>
      <c r="C10" s="16" t="s">
        <v>185</v>
      </c>
      <c r="D10" s="17">
        <f>D9*100/D49</f>
        <v>13.545534693021411</v>
      </c>
      <c r="E10" s="17">
        <f t="shared" ref="E10:K10" si="1">E9*100/E49</f>
        <v>1.6514427439356361</v>
      </c>
      <c r="F10" s="17">
        <f t="shared" si="1"/>
        <v>3.7579464070169792</v>
      </c>
      <c r="G10" s="17">
        <f t="shared" si="1"/>
        <v>3.9677389450264209</v>
      </c>
      <c r="H10" s="17">
        <f t="shared" si="1"/>
        <v>5.26955816781516</v>
      </c>
      <c r="I10" s="17">
        <f t="shared" si="1"/>
        <v>6.3010466680191453</v>
      </c>
      <c r="J10" s="17">
        <f t="shared" si="1"/>
        <v>18.899689412743175</v>
      </c>
      <c r="K10" s="17">
        <f t="shared" si="1"/>
        <v>16.504528033627992</v>
      </c>
    </row>
    <row r="11" spans="1:11" ht="27" x14ac:dyDescent="0.25">
      <c r="A11" s="183" t="s">
        <v>189</v>
      </c>
      <c r="B11" s="3" t="s">
        <v>190</v>
      </c>
      <c r="C11" s="18"/>
      <c r="D11" s="20">
        <v>4345</v>
      </c>
      <c r="E11" s="14">
        <v>110</v>
      </c>
      <c r="F11" s="14">
        <v>244</v>
      </c>
      <c r="G11" s="14">
        <v>195</v>
      </c>
      <c r="H11" s="14">
        <v>268</v>
      </c>
      <c r="I11" s="14">
        <v>312</v>
      </c>
      <c r="J11" s="14">
        <v>669</v>
      </c>
      <c r="K11" s="14">
        <v>2547</v>
      </c>
    </row>
    <row r="12" spans="1:11" ht="40.5" x14ac:dyDescent="0.25">
      <c r="A12" s="183"/>
      <c r="B12" s="21" t="s">
        <v>191</v>
      </c>
      <c r="C12" s="16" t="s">
        <v>185</v>
      </c>
      <c r="D12" s="17">
        <f>D11*100/D49</f>
        <v>0.7120172785044524</v>
      </c>
      <c r="E12" s="17">
        <f t="shared" ref="E12:K12" si="2">E11*100/E49</f>
        <v>0.66541649023047611</v>
      </c>
      <c r="F12" s="17">
        <f t="shared" si="2"/>
        <v>1.9634666452080147</v>
      </c>
      <c r="G12" s="17">
        <f t="shared" si="2"/>
        <v>1.807731528691944</v>
      </c>
      <c r="H12" s="17">
        <f t="shared" si="2"/>
        <v>1.08633968382651</v>
      </c>
      <c r="I12" s="17">
        <f t="shared" si="2"/>
        <v>0.23442959222775736</v>
      </c>
      <c r="J12" s="17">
        <f t="shared" si="2"/>
        <v>0.43469220672895736</v>
      </c>
      <c r="K12" s="17">
        <f t="shared" si="2"/>
        <v>0.98403597700438894</v>
      </c>
    </row>
    <row r="13" spans="1:11" ht="27" x14ac:dyDescent="0.25">
      <c r="A13" s="183" t="s">
        <v>192</v>
      </c>
      <c r="B13" s="3" t="s">
        <v>193</v>
      </c>
      <c r="C13" s="18"/>
      <c r="D13" s="20">
        <v>9801</v>
      </c>
      <c r="E13" s="14">
        <v>280</v>
      </c>
      <c r="F13" s="14">
        <v>716</v>
      </c>
      <c r="G13" s="14">
        <v>433</v>
      </c>
      <c r="H13" s="14">
        <v>965</v>
      </c>
      <c r="I13" s="14">
        <v>1164</v>
      </c>
      <c r="J13" s="14">
        <v>2486</v>
      </c>
      <c r="K13" s="14">
        <v>3757</v>
      </c>
    </row>
    <row r="14" spans="1:11" x14ac:dyDescent="0.25">
      <c r="A14" s="183"/>
      <c r="B14" s="21" t="s">
        <v>194</v>
      </c>
      <c r="C14" s="16" t="s">
        <v>185</v>
      </c>
      <c r="D14" s="17">
        <f>D13*100/D49</f>
        <v>1.6060946712594102</v>
      </c>
      <c r="E14" s="17">
        <f t="shared" ref="E14:K14" si="3">E13*100/E49</f>
        <v>1.6937874296775755</v>
      </c>
      <c r="F14" s="17">
        <f t="shared" si="3"/>
        <v>5.7616480244628629</v>
      </c>
      <c r="G14" s="17">
        <f t="shared" si="3"/>
        <v>4.0140910355057011</v>
      </c>
      <c r="H14" s="17">
        <f t="shared" si="3"/>
        <v>3.9116335630320229</v>
      </c>
      <c r="I14" s="17">
        <f t="shared" si="3"/>
        <v>0.87460270946509477</v>
      </c>
      <c r="J14" s="17">
        <f t="shared" si="3"/>
        <v>1.6153136411482631</v>
      </c>
      <c r="K14" s="17">
        <f t="shared" si="3"/>
        <v>1.4515206775050999</v>
      </c>
    </row>
    <row r="15" spans="1:11" x14ac:dyDescent="0.25">
      <c r="A15" s="183" t="s">
        <v>195</v>
      </c>
      <c r="B15" s="3" t="s">
        <v>196</v>
      </c>
      <c r="C15" s="18"/>
      <c r="D15" s="14">
        <v>32058</v>
      </c>
      <c r="E15" s="14">
        <v>6</v>
      </c>
      <c r="F15" s="14">
        <v>48</v>
      </c>
      <c r="G15" s="14">
        <v>156</v>
      </c>
      <c r="H15" s="14">
        <v>2246</v>
      </c>
      <c r="I15" s="14">
        <v>10752</v>
      </c>
      <c r="J15" s="14">
        <v>12946</v>
      </c>
      <c r="K15" s="14">
        <v>5904</v>
      </c>
    </row>
    <row r="16" spans="1:11" x14ac:dyDescent="0.25">
      <c r="A16" s="183"/>
      <c r="B16" s="21" t="s">
        <v>197</v>
      </c>
      <c r="C16" s="16" t="s">
        <v>185</v>
      </c>
      <c r="D16" s="17">
        <f>D15*100/D49</f>
        <v>5.2533601643948753</v>
      </c>
      <c r="E16" s="22">
        <f t="shared" ref="E16:K16" si="4">E15*100/E49</f>
        <v>3.6295444921662333E-2</v>
      </c>
      <c r="F16" s="17">
        <f t="shared" si="4"/>
        <v>0.38625573348354392</v>
      </c>
      <c r="G16" s="17">
        <f t="shared" si="4"/>
        <v>1.4461852229535552</v>
      </c>
      <c r="H16" s="17">
        <f t="shared" si="4"/>
        <v>9.104175111471422</v>
      </c>
      <c r="I16" s="17">
        <f t="shared" si="4"/>
        <v>8.0788044090796376</v>
      </c>
      <c r="J16" s="17">
        <f t="shared" si="4"/>
        <v>8.4118464997206015</v>
      </c>
      <c r="K16" s="17">
        <f t="shared" si="4"/>
        <v>2.2810162576497497</v>
      </c>
    </row>
    <row r="17" spans="1:12" x14ac:dyDescent="0.25">
      <c r="A17" s="183" t="s">
        <v>198</v>
      </c>
      <c r="B17" s="3" t="s">
        <v>199</v>
      </c>
      <c r="C17" s="18"/>
      <c r="D17" s="14">
        <v>20372</v>
      </c>
      <c r="E17" s="14">
        <v>167</v>
      </c>
      <c r="F17" s="14">
        <v>575</v>
      </c>
      <c r="G17" s="14">
        <v>678</v>
      </c>
      <c r="H17" s="14">
        <v>1379</v>
      </c>
      <c r="I17" s="14">
        <v>3013</v>
      </c>
      <c r="J17" s="14">
        <v>6412</v>
      </c>
      <c r="K17" s="14">
        <v>8148</v>
      </c>
      <c r="L17" s="19"/>
    </row>
    <row r="18" spans="1:12" x14ac:dyDescent="0.25">
      <c r="A18" s="183"/>
      <c r="B18" s="21" t="s">
        <v>200</v>
      </c>
      <c r="C18" s="16" t="s">
        <v>185</v>
      </c>
      <c r="D18" s="17">
        <f t="shared" ref="D18:K18" si="5">D17*100/D49</f>
        <v>3.3383696197221413</v>
      </c>
      <c r="E18" s="17">
        <f t="shared" si="5"/>
        <v>1.0102232169862682</v>
      </c>
      <c r="F18" s="17">
        <f t="shared" si="5"/>
        <v>4.6270218073549527</v>
      </c>
      <c r="G18" s="17">
        <f t="shared" si="5"/>
        <v>6.285343468990451</v>
      </c>
      <c r="H18" s="17">
        <f t="shared" si="5"/>
        <v>5.5897851641670044</v>
      </c>
      <c r="I18" s="17">
        <f t="shared" si="5"/>
        <v>2.2638985941738237</v>
      </c>
      <c r="J18" s="17">
        <f t="shared" si="5"/>
        <v>4.1662876375875557</v>
      </c>
      <c r="K18" s="17">
        <f t="shared" si="5"/>
        <v>3.1479878840328861</v>
      </c>
    </row>
    <row r="19" spans="1:12" x14ac:dyDescent="0.25">
      <c r="A19" s="183" t="s">
        <v>201</v>
      </c>
      <c r="B19" s="3" t="s">
        <v>202</v>
      </c>
      <c r="C19" s="18"/>
      <c r="D19" s="14">
        <v>11312</v>
      </c>
      <c r="E19" s="14">
        <v>27</v>
      </c>
      <c r="F19" s="14">
        <v>90</v>
      </c>
      <c r="G19" s="14">
        <v>222</v>
      </c>
      <c r="H19" s="14">
        <v>243</v>
      </c>
      <c r="I19" s="14">
        <v>729</v>
      </c>
      <c r="J19" s="14">
        <v>2729</v>
      </c>
      <c r="K19" s="14">
        <v>7272</v>
      </c>
    </row>
    <row r="20" spans="1:12" x14ac:dyDescent="0.25">
      <c r="A20" s="183"/>
      <c r="B20" s="23" t="s">
        <v>203</v>
      </c>
      <c r="C20" s="16" t="s">
        <v>185</v>
      </c>
      <c r="D20" s="17">
        <f>D19*100/D49</f>
        <v>1.8537029814596928</v>
      </c>
      <c r="E20" s="17">
        <f t="shared" ref="E20:K20" si="6">E19*100/E49</f>
        <v>0.16332950214748049</v>
      </c>
      <c r="F20" s="17">
        <f t="shared" si="6"/>
        <v>0.72422950028164479</v>
      </c>
      <c r="G20" s="17">
        <f t="shared" si="6"/>
        <v>2.0580328172800595</v>
      </c>
      <c r="H20" s="17">
        <f t="shared" si="6"/>
        <v>0.98500202675314141</v>
      </c>
      <c r="I20" s="17">
        <f t="shared" si="6"/>
        <v>0.54775375876293309</v>
      </c>
      <c r="J20" s="17">
        <f t="shared" si="6"/>
        <v>1.7732063261036244</v>
      </c>
      <c r="K20" s="17">
        <f t="shared" si="6"/>
        <v>2.8095444149100577</v>
      </c>
    </row>
    <row r="21" spans="1:12" x14ac:dyDescent="0.25">
      <c r="A21" s="183" t="s">
        <v>204</v>
      </c>
      <c r="B21" s="3" t="s">
        <v>205</v>
      </c>
      <c r="C21" s="18"/>
      <c r="D21" s="14">
        <v>2131</v>
      </c>
      <c r="E21" s="14">
        <v>68</v>
      </c>
      <c r="F21" s="14">
        <v>257</v>
      </c>
      <c r="G21" s="14">
        <v>180</v>
      </c>
      <c r="H21" s="14">
        <v>178</v>
      </c>
      <c r="I21" s="14">
        <v>377</v>
      </c>
      <c r="J21" s="14">
        <v>541</v>
      </c>
      <c r="K21" s="14">
        <v>530</v>
      </c>
    </row>
    <row r="22" spans="1:12" x14ac:dyDescent="0.25">
      <c r="A22" s="183"/>
      <c r="B22" s="23" t="s">
        <v>206</v>
      </c>
      <c r="C22" s="16" t="s">
        <v>185</v>
      </c>
      <c r="D22" s="17">
        <f>D21*100/D49</f>
        <v>0.34920801392243683</v>
      </c>
      <c r="E22" s="17">
        <f t="shared" ref="E22:K22" si="7">E21*100/E49</f>
        <v>0.41134837577883976</v>
      </c>
      <c r="F22" s="17">
        <f t="shared" si="7"/>
        <v>2.0680775730264744</v>
      </c>
      <c r="G22" s="17">
        <f t="shared" si="7"/>
        <v>1.6686752572541022</v>
      </c>
      <c r="H22" s="17">
        <f t="shared" si="7"/>
        <v>0.7215241183623835</v>
      </c>
      <c r="I22" s="17">
        <f t="shared" si="7"/>
        <v>0.28326909060854016</v>
      </c>
      <c r="J22" s="17">
        <f t="shared" si="7"/>
        <v>0.35152239736975477</v>
      </c>
      <c r="K22" s="17">
        <f t="shared" si="7"/>
        <v>0.20476602583915435</v>
      </c>
    </row>
    <row r="23" spans="1:12" x14ac:dyDescent="0.25">
      <c r="A23" s="183" t="s">
        <v>207</v>
      </c>
      <c r="B23" s="3" t="s">
        <v>208</v>
      </c>
      <c r="C23" s="18"/>
      <c r="D23" s="14">
        <v>80083</v>
      </c>
      <c r="E23" s="14">
        <v>43</v>
      </c>
      <c r="F23" s="14">
        <v>55</v>
      </c>
      <c r="G23" s="14">
        <v>90</v>
      </c>
      <c r="H23" s="14">
        <v>728</v>
      </c>
      <c r="I23" s="14">
        <v>3860</v>
      </c>
      <c r="J23" s="14">
        <v>21006</v>
      </c>
      <c r="K23" s="14">
        <v>54301</v>
      </c>
    </row>
    <row r="24" spans="1:12" x14ac:dyDescent="0.25">
      <c r="A24" s="183"/>
      <c r="B24" s="15" t="s">
        <v>209</v>
      </c>
      <c r="C24" s="16" t="s">
        <v>185</v>
      </c>
      <c r="D24" s="17">
        <f>D23*100/D49</f>
        <v>13.123240440614973</v>
      </c>
      <c r="E24" s="17">
        <f t="shared" ref="E24:K24" si="8">E23*100/E49</f>
        <v>0.26011735527191338</v>
      </c>
      <c r="F24" s="17">
        <f t="shared" si="8"/>
        <v>0.44258469461656069</v>
      </c>
      <c r="G24" s="17">
        <f t="shared" si="8"/>
        <v>0.83433762862705108</v>
      </c>
      <c r="H24" s="17">
        <f t="shared" si="8"/>
        <v>2.9509525739764895</v>
      </c>
      <c r="I24" s="17">
        <f t="shared" si="8"/>
        <v>2.9003148269203316</v>
      </c>
      <c r="J24" s="17">
        <f t="shared" si="8"/>
        <v>13.64894543280789</v>
      </c>
      <c r="K24" s="17">
        <f t="shared" si="8"/>
        <v>20.979245224701739</v>
      </c>
    </row>
    <row r="25" spans="1:12" x14ac:dyDescent="0.25">
      <c r="A25" s="183" t="s">
        <v>210</v>
      </c>
      <c r="B25" s="3" t="s">
        <v>211</v>
      </c>
      <c r="C25" s="18"/>
      <c r="D25" s="14">
        <v>39325</v>
      </c>
      <c r="E25" s="14">
        <v>2820</v>
      </c>
      <c r="F25" s="14">
        <v>3484</v>
      </c>
      <c r="G25" s="14">
        <v>2910</v>
      </c>
      <c r="H25" s="14">
        <v>2688</v>
      </c>
      <c r="I25" s="14">
        <v>4128</v>
      </c>
      <c r="J25" s="14">
        <v>5768</v>
      </c>
      <c r="K25" s="14">
        <v>17527</v>
      </c>
    </row>
    <row r="26" spans="1:12" x14ac:dyDescent="0.25">
      <c r="A26" s="183"/>
      <c r="B26" s="15" t="s">
        <v>212</v>
      </c>
      <c r="C26" s="16" t="s">
        <v>185</v>
      </c>
      <c r="D26" s="17">
        <f>D25*100/D49</f>
        <v>6.4442070143124486</v>
      </c>
      <c r="E26" s="17">
        <f t="shared" ref="E26:K26" si="9">E25*100/E49</f>
        <v>17.058859113181295</v>
      </c>
      <c r="F26" s="17">
        <f t="shared" si="9"/>
        <v>28.035728655347228</v>
      </c>
      <c r="G26" s="17">
        <f t="shared" si="9"/>
        <v>26.976916658941317</v>
      </c>
      <c r="H26" s="17">
        <f t="shared" si="9"/>
        <v>10.895824888528578</v>
      </c>
      <c r="I26" s="17">
        <f t="shared" si="9"/>
        <v>3.1016838356287897</v>
      </c>
      <c r="J26" s="17">
        <f t="shared" si="9"/>
        <v>3.7478395342490676</v>
      </c>
      <c r="K26" s="17">
        <f t="shared" si="9"/>
        <v>6.7715738394016194</v>
      </c>
    </row>
    <row r="27" spans="1:12" x14ac:dyDescent="0.25">
      <c r="A27" s="183" t="s">
        <v>213</v>
      </c>
      <c r="B27" s="3" t="s">
        <v>214</v>
      </c>
      <c r="C27" s="18"/>
      <c r="D27" s="14">
        <v>48106</v>
      </c>
      <c r="E27" s="14">
        <v>248</v>
      </c>
      <c r="F27" s="14">
        <v>428</v>
      </c>
      <c r="G27" s="14">
        <v>691</v>
      </c>
      <c r="H27" s="14">
        <v>2092</v>
      </c>
      <c r="I27" s="14">
        <v>7952</v>
      </c>
      <c r="J27" s="14">
        <v>15140</v>
      </c>
      <c r="K27" s="14">
        <v>21555</v>
      </c>
    </row>
    <row r="28" spans="1:12" x14ac:dyDescent="0.25">
      <c r="A28" s="183"/>
      <c r="B28" s="15" t="s">
        <v>215</v>
      </c>
      <c r="C28" s="16" t="s">
        <v>185</v>
      </c>
      <c r="D28" s="17">
        <f>D27*100/D49</f>
        <v>7.8831537858999274</v>
      </c>
      <c r="E28" s="17">
        <f t="shared" ref="E28:K28" si="10">E27*100/E49</f>
        <v>1.5002117234287098</v>
      </c>
      <c r="F28" s="17">
        <f t="shared" si="10"/>
        <v>3.4441136235615999</v>
      </c>
      <c r="G28" s="17">
        <f t="shared" si="10"/>
        <v>6.405858904236581</v>
      </c>
      <c r="H28" s="17">
        <f t="shared" si="10"/>
        <v>8.479935143899473</v>
      </c>
      <c r="I28" s="17">
        <f t="shared" si="10"/>
        <v>5.9749490942151491</v>
      </c>
      <c r="J28" s="17">
        <f t="shared" si="10"/>
        <v>9.8374290132681832</v>
      </c>
      <c r="K28" s="17">
        <f t="shared" si="10"/>
        <v>8.3277956357791929</v>
      </c>
    </row>
    <row r="29" spans="1:12" x14ac:dyDescent="0.25">
      <c r="A29" s="183" t="s">
        <v>216</v>
      </c>
      <c r="B29" s="3" t="s">
        <v>217</v>
      </c>
      <c r="C29" s="18"/>
      <c r="D29" s="14">
        <v>6729</v>
      </c>
      <c r="E29" s="14">
        <v>117</v>
      </c>
      <c r="F29" s="14">
        <v>297</v>
      </c>
      <c r="G29" s="14">
        <v>164</v>
      </c>
      <c r="H29" s="14">
        <v>543</v>
      </c>
      <c r="I29" s="14">
        <v>1358</v>
      </c>
      <c r="J29" s="14">
        <v>1846</v>
      </c>
      <c r="K29" s="14">
        <v>2404</v>
      </c>
    </row>
    <row r="30" spans="1:12" x14ac:dyDescent="0.25">
      <c r="A30" s="183"/>
      <c r="B30" s="21" t="s">
        <v>218</v>
      </c>
      <c r="C30" s="16" t="s">
        <v>185</v>
      </c>
      <c r="D30" s="17">
        <f>D29*100/D49</f>
        <v>1.102684526365123</v>
      </c>
      <c r="E30" s="17">
        <f t="shared" ref="E30:K30" si="11">E29*100/E49</f>
        <v>0.7077611759724155</v>
      </c>
      <c r="F30" s="17">
        <f t="shared" si="11"/>
        <v>2.3899573509294281</v>
      </c>
      <c r="G30" s="17">
        <f t="shared" si="11"/>
        <v>1.5203485677204043</v>
      </c>
      <c r="H30" s="17">
        <f t="shared" si="11"/>
        <v>2.2010539116335632</v>
      </c>
      <c r="I30" s="17">
        <f t="shared" si="11"/>
        <v>1.0203698277092772</v>
      </c>
      <c r="J30" s="17">
        <f t="shared" si="11"/>
        <v>1.1994645943522502</v>
      </c>
      <c r="K30" s="17">
        <f t="shared" si="11"/>
        <v>0.92878778512703219</v>
      </c>
    </row>
    <row r="31" spans="1:12" ht="27" x14ac:dyDescent="0.25">
      <c r="A31" s="183" t="s">
        <v>219</v>
      </c>
      <c r="B31" s="3" t="s">
        <v>220</v>
      </c>
      <c r="C31" s="18"/>
      <c r="D31" s="14">
        <v>51766</v>
      </c>
      <c r="E31" s="14">
        <v>20</v>
      </c>
      <c r="F31" s="14">
        <v>177</v>
      </c>
      <c r="G31" s="14">
        <v>246</v>
      </c>
      <c r="H31" s="14">
        <v>1421</v>
      </c>
      <c r="I31" s="14">
        <v>6191</v>
      </c>
      <c r="J31" s="14">
        <v>18749</v>
      </c>
      <c r="K31" s="14">
        <v>24962</v>
      </c>
    </row>
    <row r="32" spans="1:12" ht="27" x14ac:dyDescent="0.25">
      <c r="A32" s="183"/>
      <c r="B32" s="21" t="s">
        <v>221</v>
      </c>
      <c r="C32" s="16" t="s">
        <v>185</v>
      </c>
      <c r="D32" s="17">
        <f>D31*100/D49</f>
        <v>8.4829197788403867</v>
      </c>
      <c r="E32" s="17">
        <f t="shared" ref="E32:K32" si="12">E31*100/E49</f>
        <v>0.12098481640554111</v>
      </c>
      <c r="F32" s="17">
        <f t="shared" si="12"/>
        <v>1.4243180172205681</v>
      </c>
      <c r="G32" s="17">
        <f t="shared" si="12"/>
        <v>2.2805228515806064</v>
      </c>
      <c r="H32" s="17">
        <f t="shared" si="12"/>
        <v>5.7600324280502635</v>
      </c>
      <c r="I32" s="17">
        <f t="shared" si="12"/>
        <v>4.6517743765450188</v>
      </c>
      <c r="J32" s="17">
        <f t="shared" si="12"/>
        <v>12.182427778716326</v>
      </c>
      <c r="K32" s="17">
        <f t="shared" si="12"/>
        <v>9.6440934660320199</v>
      </c>
    </row>
    <row r="33" spans="1:11" x14ac:dyDescent="0.25">
      <c r="A33" s="183" t="s">
        <v>222</v>
      </c>
      <c r="B33" s="3" t="s">
        <v>223</v>
      </c>
      <c r="C33" s="18"/>
      <c r="D33" s="14">
        <v>34178</v>
      </c>
      <c r="E33" s="14">
        <v>631</v>
      </c>
      <c r="F33" s="14">
        <v>405</v>
      </c>
      <c r="G33" s="14">
        <v>381</v>
      </c>
      <c r="H33" s="14">
        <v>1066</v>
      </c>
      <c r="I33" s="14">
        <v>5904</v>
      </c>
      <c r="J33" s="14">
        <v>10196</v>
      </c>
      <c r="K33" s="14">
        <v>15595</v>
      </c>
    </row>
    <row r="34" spans="1:11" x14ac:dyDescent="0.25">
      <c r="A34" s="183"/>
      <c r="B34" s="21" t="s">
        <v>224</v>
      </c>
      <c r="C34" s="16" t="s">
        <v>185</v>
      </c>
      <c r="D34" s="17">
        <f>D33*100/D49</f>
        <v>5.6007656029286936</v>
      </c>
      <c r="E34" s="17">
        <f t="shared" ref="E34:K34" si="13">E33*100/E49</f>
        <v>3.8170709575948218</v>
      </c>
      <c r="F34" s="17">
        <f t="shared" si="13"/>
        <v>3.2590327512674016</v>
      </c>
      <c r="G34" s="17">
        <f t="shared" si="13"/>
        <v>3.5320292945211831</v>
      </c>
      <c r="H34" s="17">
        <f t="shared" si="13"/>
        <v>4.321037697608431</v>
      </c>
      <c r="I34" s="17">
        <f t="shared" si="13"/>
        <v>4.4361292067714082</v>
      </c>
      <c r="J34" s="17">
        <f t="shared" si="13"/>
        <v>6.6249951267689831</v>
      </c>
      <c r="K34" s="17">
        <f t="shared" si="13"/>
        <v>6.0251437225690792</v>
      </c>
    </row>
    <row r="35" spans="1:11" x14ac:dyDescent="0.25">
      <c r="A35" s="183" t="s">
        <v>225</v>
      </c>
      <c r="B35" s="3" t="s">
        <v>226</v>
      </c>
      <c r="C35" s="18"/>
      <c r="D35" s="14">
        <v>41132</v>
      </c>
      <c r="E35" s="20">
        <v>0</v>
      </c>
      <c r="F35" s="20">
        <v>0</v>
      </c>
      <c r="G35" s="20">
        <v>0</v>
      </c>
      <c r="H35" s="14">
        <v>850</v>
      </c>
      <c r="I35" s="14">
        <v>40104</v>
      </c>
      <c r="J35" s="14">
        <v>178</v>
      </c>
      <c r="K35" s="20">
        <v>0</v>
      </c>
    </row>
    <row r="36" spans="1:11" x14ac:dyDescent="0.25">
      <c r="A36" s="183"/>
      <c r="B36" s="15" t="s">
        <v>227</v>
      </c>
      <c r="C36" s="16" t="s">
        <v>185</v>
      </c>
      <c r="D36" s="17">
        <f>D35*100/D49</f>
        <v>6.740320989515566</v>
      </c>
      <c r="E36" s="22">
        <f t="shared" ref="E36:K36" si="14">E35*100/E49</f>
        <v>0</v>
      </c>
      <c r="F36" s="22">
        <f t="shared" si="14"/>
        <v>0</v>
      </c>
      <c r="G36" s="22">
        <f t="shared" si="14"/>
        <v>0</v>
      </c>
      <c r="H36" s="17">
        <f t="shared" si="14"/>
        <v>3.4454803404945276</v>
      </c>
      <c r="I36" s="17">
        <f t="shared" si="14"/>
        <v>30.13321912404481</v>
      </c>
      <c r="J36" s="17">
        <f t="shared" si="14"/>
        <v>0.11565801614014112</v>
      </c>
      <c r="K36" s="22">
        <f t="shared" si="14"/>
        <v>0</v>
      </c>
    </row>
    <row r="37" spans="1:11" ht="27" x14ac:dyDescent="0.25">
      <c r="A37" s="183" t="s">
        <v>228</v>
      </c>
      <c r="B37" s="3" t="s">
        <v>229</v>
      </c>
      <c r="C37" s="18"/>
      <c r="D37" s="14">
        <v>7433</v>
      </c>
      <c r="E37" s="14">
        <v>7433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</row>
    <row r="38" spans="1:11" x14ac:dyDescent="0.25">
      <c r="A38" s="183"/>
      <c r="B38" s="21" t="s">
        <v>230</v>
      </c>
      <c r="C38" s="16" t="s">
        <v>185</v>
      </c>
      <c r="D38" s="17">
        <f>D37*100/D49</f>
        <v>1.2180493512367305</v>
      </c>
      <c r="E38" s="17">
        <f t="shared" ref="E38:K38" si="15">E37*100/E49</f>
        <v>44.96400701711935</v>
      </c>
      <c r="F38" s="22">
        <f t="shared" si="15"/>
        <v>0</v>
      </c>
      <c r="G38" s="22">
        <f t="shared" si="15"/>
        <v>0</v>
      </c>
      <c r="H38" s="22">
        <f t="shared" si="15"/>
        <v>0</v>
      </c>
      <c r="I38" s="22">
        <f t="shared" si="15"/>
        <v>0</v>
      </c>
      <c r="J38" s="22">
        <f t="shared" si="15"/>
        <v>0</v>
      </c>
      <c r="K38" s="22">
        <f t="shared" si="15"/>
        <v>0</v>
      </c>
    </row>
    <row r="39" spans="1:11" ht="27" x14ac:dyDescent="0.25">
      <c r="A39" s="183" t="s">
        <v>231</v>
      </c>
      <c r="B39" s="3" t="s">
        <v>232</v>
      </c>
      <c r="C39" s="18"/>
      <c r="D39" s="14">
        <v>4147</v>
      </c>
      <c r="E39" s="14">
        <v>1034</v>
      </c>
      <c r="F39" s="14">
        <v>811</v>
      </c>
      <c r="G39" s="14">
        <v>623</v>
      </c>
      <c r="H39" s="14">
        <v>758</v>
      </c>
      <c r="I39" s="14">
        <v>508</v>
      </c>
      <c r="J39" s="14">
        <v>311</v>
      </c>
      <c r="K39" s="14">
        <v>102</v>
      </c>
    </row>
    <row r="40" spans="1:11" ht="27" x14ac:dyDescent="0.25">
      <c r="A40" s="183"/>
      <c r="B40" s="21" t="s">
        <v>233</v>
      </c>
      <c r="C40" s="16" t="s">
        <v>185</v>
      </c>
      <c r="D40" s="17">
        <f>D39*100/D49</f>
        <v>0.67957092150931275</v>
      </c>
      <c r="E40" s="17">
        <f t="shared" ref="E40:K40" si="16">E39*100/E49</f>
        <v>6.2549150081664751</v>
      </c>
      <c r="F40" s="17">
        <f t="shared" si="16"/>
        <v>6.5261124969823774</v>
      </c>
      <c r="G40" s="17">
        <f t="shared" si="16"/>
        <v>5.7754704737183644</v>
      </c>
      <c r="H40" s="17">
        <f t="shared" si="16"/>
        <v>3.0725577624645317</v>
      </c>
      <c r="I40" s="17">
        <f t="shared" si="16"/>
        <v>0.38169946426827162</v>
      </c>
      <c r="J40" s="17">
        <f t="shared" si="16"/>
        <v>0.20207664617743759</v>
      </c>
      <c r="K40" s="17">
        <f t="shared" si="16"/>
        <v>3.9407801199233476E-2</v>
      </c>
    </row>
    <row r="41" spans="1:11" ht="27" x14ac:dyDescent="0.25">
      <c r="A41" s="183" t="s">
        <v>234</v>
      </c>
      <c r="B41" s="3" t="s">
        <v>235</v>
      </c>
      <c r="C41" s="18"/>
      <c r="D41" s="14">
        <v>15758</v>
      </c>
      <c r="E41" s="14">
        <v>930</v>
      </c>
      <c r="F41" s="14">
        <v>1708</v>
      </c>
      <c r="G41" s="14">
        <v>985</v>
      </c>
      <c r="H41" s="14">
        <v>2316</v>
      </c>
      <c r="I41" s="14">
        <v>1804</v>
      </c>
      <c r="J41" s="14">
        <v>2640</v>
      </c>
      <c r="K41" s="14">
        <v>5375</v>
      </c>
    </row>
    <row r="42" spans="1:11" ht="27" x14ac:dyDescent="0.25">
      <c r="A42" s="183"/>
      <c r="B42" s="21" t="s">
        <v>236</v>
      </c>
      <c r="C42" s="16" t="s">
        <v>185</v>
      </c>
      <c r="D42" s="17">
        <f>D41*100/D49</f>
        <v>2.5822711794414639</v>
      </c>
      <c r="E42" s="17">
        <f t="shared" ref="E42:K42" si="17">E41*100/E49</f>
        <v>5.625793962857661</v>
      </c>
      <c r="F42" s="17">
        <f t="shared" si="17"/>
        <v>13.744266516456104</v>
      </c>
      <c r="G42" s="17">
        <f t="shared" si="17"/>
        <v>9.1313618244182813</v>
      </c>
      <c r="H42" s="17">
        <f t="shared" si="17"/>
        <v>9.3879205512768547</v>
      </c>
      <c r="I42" s="17">
        <f t="shared" si="17"/>
        <v>1.3554839242912637</v>
      </c>
      <c r="J42" s="17">
        <f t="shared" si="17"/>
        <v>1.7153773180335539</v>
      </c>
      <c r="K42" s="17">
        <f t="shared" si="17"/>
        <v>2.0766365828027444</v>
      </c>
    </row>
    <row r="43" spans="1:11" ht="27" x14ac:dyDescent="0.25">
      <c r="A43" s="183" t="s">
        <v>237</v>
      </c>
      <c r="B43" s="3" t="s">
        <v>238</v>
      </c>
      <c r="C43" s="18"/>
      <c r="D43" s="14">
        <v>46008</v>
      </c>
      <c r="E43" s="14">
        <v>224</v>
      </c>
      <c r="F43" s="14">
        <v>1147</v>
      </c>
      <c r="G43" s="14">
        <v>1272</v>
      </c>
      <c r="H43" s="14">
        <v>3493</v>
      </c>
      <c r="I43" s="14">
        <v>8733</v>
      </c>
      <c r="J43" s="14">
        <v>10874</v>
      </c>
      <c r="K43" s="14">
        <v>20265</v>
      </c>
    </row>
    <row r="44" spans="1:11" ht="27" x14ac:dyDescent="0.25">
      <c r="A44" s="183"/>
      <c r="B44" s="15" t="s">
        <v>239</v>
      </c>
      <c r="C44" s="16" t="s">
        <v>185</v>
      </c>
      <c r="D44" s="17">
        <f>D43*100/D49</f>
        <v>7.5393534981433472</v>
      </c>
      <c r="E44" s="17">
        <f t="shared" ref="E44:K44" si="18">E43*100/E49</f>
        <v>1.3550299437420603</v>
      </c>
      <c r="F44" s="17">
        <f t="shared" si="18"/>
        <v>9.2299026313671835</v>
      </c>
      <c r="G44" s="17">
        <f t="shared" si="18"/>
        <v>11.791971817928989</v>
      </c>
      <c r="H44" s="17">
        <f t="shared" si="18"/>
        <v>14.158897446291041</v>
      </c>
      <c r="I44" s="17">
        <f t="shared" si="18"/>
        <v>6.5617744516827088</v>
      </c>
      <c r="J44" s="17">
        <f t="shared" si="18"/>
        <v>7.065535210718509</v>
      </c>
      <c r="K44" s="17">
        <f t="shared" si="18"/>
        <v>7.8294028559065341</v>
      </c>
    </row>
    <row r="45" spans="1:11" ht="27" x14ac:dyDescent="0.25">
      <c r="A45" s="183" t="s">
        <v>240</v>
      </c>
      <c r="B45" s="3" t="s">
        <v>241</v>
      </c>
      <c r="C45" s="18"/>
      <c r="D45" s="14">
        <v>58031</v>
      </c>
      <c r="E45" s="14">
        <v>1181</v>
      </c>
      <c r="F45" s="14">
        <v>417</v>
      </c>
      <c r="G45" s="14">
        <v>677</v>
      </c>
      <c r="H45" s="14">
        <v>1565</v>
      </c>
      <c r="I45" s="14">
        <v>26780</v>
      </c>
      <c r="J45" s="14">
        <v>9997</v>
      </c>
      <c r="K45" s="14">
        <v>17414</v>
      </c>
    </row>
    <row r="46" spans="1:11" ht="27" x14ac:dyDescent="0.25">
      <c r="A46" s="183"/>
      <c r="B46" s="21" t="s">
        <v>242</v>
      </c>
      <c r="C46" s="16" t="s">
        <v>185</v>
      </c>
      <c r="D46" s="17">
        <f>D45*100/D49</f>
        <v>9.5095683979037684</v>
      </c>
      <c r="E46" s="17">
        <f t="shared" ref="E46:K46" si="19">E45*100/E49</f>
        <v>7.1441534087472025</v>
      </c>
      <c r="F46" s="17">
        <f t="shared" si="19"/>
        <v>3.3555966846382876</v>
      </c>
      <c r="G46" s="17">
        <f t="shared" si="19"/>
        <v>6.2760730508945954</v>
      </c>
      <c r="H46" s="17">
        <f t="shared" si="19"/>
        <v>6.3437373327928661</v>
      </c>
      <c r="I46" s="17">
        <f t="shared" si="19"/>
        <v>20.121873332882508</v>
      </c>
      <c r="J46" s="17">
        <f t="shared" si="19"/>
        <v>6.4956920637808473</v>
      </c>
      <c r="K46" s="17">
        <f t="shared" si="19"/>
        <v>6.7279161772887432</v>
      </c>
    </row>
    <row r="47" spans="1:11" x14ac:dyDescent="0.25">
      <c r="A47" s="183" t="s">
        <v>243</v>
      </c>
      <c r="B47" s="3" t="s">
        <v>244</v>
      </c>
      <c r="C47" s="18"/>
      <c r="D47" s="14">
        <v>759</v>
      </c>
      <c r="E47" s="14">
        <v>41</v>
      </c>
      <c r="F47" s="14">
        <v>11</v>
      </c>
      <c r="G47" s="14">
        <v>2</v>
      </c>
      <c r="H47" s="14">
        <v>7</v>
      </c>
      <c r="I47" s="14">
        <v>32</v>
      </c>
      <c r="J47" s="14">
        <v>81</v>
      </c>
      <c r="K47" s="14">
        <v>585</v>
      </c>
    </row>
    <row r="48" spans="1:11" x14ac:dyDescent="0.25">
      <c r="A48" s="184"/>
      <c r="B48" s="24" t="s">
        <v>245</v>
      </c>
      <c r="C48" s="16" t="s">
        <v>185</v>
      </c>
      <c r="D48" s="17">
        <f>D47*100/D49</f>
        <v>0.1243777018147018</v>
      </c>
      <c r="E48" s="17">
        <f t="shared" ref="E48:K48" si="20">E47*100/E49</f>
        <v>0.24801887363135927</v>
      </c>
      <c r="F48" s="17">
        <f t="shared" si="20"/>
        <v>8.8516938923312138E-2</v>
      </c>
      <c r="G48" s="17">
        <f t="shared" si="20"/>
        <v>1.8540836191712245E-2</v>
      </c>
      <c r="H48" s="17">
        <f t="shared" si="20"/>
        <v>2.837454398054317E-2</v>
      </c>
      <c r="I48" s="17">
        <f t="shared" si="20"/>
        <v>2.4044060741308448E-2</v>
      </c>
      <c r="J48" s="17">
        <f t="shared" si="20"/>
        <v>5.2630894985120399E-2</v>
      </c>
      <c r="K48" s="17">
        <f t="shared" si="20"/>
        <v>0.22601533040736849</v>
      </c>
    </row>
    <row r="49" spans="1:11" x14ac:dyDescent="0.25">
      <c r="A49" s="181" t="s">
        <v>246</v>
      </c>
      <c r="B49" s="181"/>
      <c r="C49" s="25"/>
      <c r="D49" s="26">
        <v>610238</v>
      </c>
      <c r="E49" s="26">
        <v>16531</v>
      </c>
      <c r="F49" s="26">
        <v>12427</v>
      </c>
      <c r="G49" s="26">
        <v>10787</v>
      </c>
      <c r="H49" s="26">
        <v>24670</v>
      </c>
      <c r="I49" s="26">
        <v>133089</v>
      </c>
      <c r="J49" s="26">
        <v>153902</v>
      </c>
      <c r="K49" s="26">
        <v>258832</v>
      </c>
    </row>
    <row r="50" spans="1:11" x14ac:dyDescent="0.25">
      <c r="A50" s="182"/>
      <c r="B50" s="182"/>
      <c r="C50" s="27" t="s">
        <v>185</v>
      </c>
      <c r="D50" s="28">
        <f>D49*100/D49</f>
        <v>100</v>
      </c>
      <c r="E50" s="28">
        <f t="shared" ref="E50:K50" si="21">E49*100/E49</f>
        <v>100</v>
      </c>
      <c r="F50" s="28">
        <f t="shared" si="21"/>
        <v>100</v>
      </c>
      <c r="G50" s="28">
        <f t="shared" si="21"/>
        <v>100</v>
      </c>
      <c r="H50" s="28">
        <f t="shared" si="21"/>
        <v>100</v>
      </c>
      <c r="I50" s="28">
        <f t="shared" si="21"/>
        <v>100</v>
      </c>
      <c r="J50" s="28">
        <f t="shared" si="21"/>
        <v>100</v>
      </c>
      <c r="K50" s="28">
        <f t="shared" si="21"/>
        <v>100</v>
      </c>
    </row>
    <row r="51" spans="1:11" x14ac:dyDescent="0.25">
      <c r="A51" s="18"/>
      <c r="B51" s="18"/>
      <c r="C51" s="18"/>
      <c r="D51" s="29"/>
      <c r="E51" s="30"/>
      <c r="F51" s="30"/>
      <c r="G51" s="30"/>
      <c r="H51" s="30"/>
      <c r="I51" s="30"/>
      <c r="J51" s="30"/>
      <c r="K51" s="30"/>
    </row>
    <row r="52" spans="1:11" x14ac:dyDescent="0.25">
      <c r="A52" s="31" t="s">
        <v>247</v>
      </c>
      <c r="B52" s="31"/>
      <c r="C52" s="18"/>
      <c r="D52" s="29"/>
      <c r="E52" s="29"/>
      <c r="F52" s="29"/>
      <c r="G52" s="29"/>
      <c r="H52" s="29"/>
      <c r="I52" s="29"/>
      <c r="J52" s="29"/>
      <c r="K52" s="29"/>
    </row>
    <row r="53" spans="1:11" x14ac:dyDescent="0.25">
      <c r="A53" s="32"/>
      <c r="B53" s="32"/>
      <c r="C53" s="32"/>
      <c r="D53" s="29"/>
      <c r="E53" s="29"/>
      <c r="F53" s="29"/>
      <c r="G53" s="29"/>
      <c r="H53" s="29"/>
      <c r="I53" s="29"/>
      <c r="J53" s="29"/>
      <c r="K53" s="29"/>
    </row>
    <row r="54" spans="1:11" x14ac:dyDescent="0.25">
      <c r="A54" s="18"/>
      <c r="B54" s="18"/>
      <c r="C54" s="18"/>
      <c r="D54" s="29"/>
      <c r="E54" s="29"/>
      <c r="F54" s="29"/>
      <c r="G54" s="29"/>
      <c r="H54" s="29"/>
      <c r="I54" s="29"/>
      <c r="J54" s="29"/>
      <c r="K54" s="29"/>
    </row>
    <row r="56" spans="1:11" x14ac:dyDescent="0.25">
      <c r="D56" s="19"/>
      <c r="E56" s="19"/>
      <c r="F56" s="19"/>
      <c r="G56" s="19"/>
      <c r="H56" s="19"/>
      <c r="I56" s="19"/>
      <c r="J56" s="19"/>
      <c r="K56" s="19"/>
    </row>
  </sheetData>
  <mergeCells count="24">
    <mergeCell ref="A25:A26"/>
    <mergeCell ref="B2:K2"/>
    <mergeCell ref="E4:K4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49:B50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A2:L55"/>
  <sheetViews>
    <sheetView zoomScale="120" zoomScaleNormal="120" workbookViewId="0">
      <pane ySplit="5" topLeftCell="A6" activePane="bottomLeft" state="frozen"/>
      <selection activeCell="K21" sqref="K21"/>
      <selection pane="bottomLeft" activeCell="S48" sqref="S48"/>
    </sheetView>
  </sheetViews>
  <sheetFormatPr defaultColWidth="9.140625" defaultRowHeight="13.5" x14ac:dyDescent="0.25"/>
  <cols>
    <col min="1" max="1" width="7.140625" style="2" customWidth="1"/>
    <col min="2" max="2" width="25.85546875" style="2" customWidth="1"/>
    <col min="3" max="3" width="5.85546875" style="2" bestFit="1" customWidth="1"/>
    <col min="4" max="11" width="7.7109375" style="2" customWidth="1"/>
    <col min="12" max="16384" width="9.140625" style="2"/>
  </cols>
  <sheetData>
    <row r="2" spans="1:11" ht="42.75" customHeight="1" x14ac:dyDescent="0.25">
      <c r="A2" s="1" t="s">
        <v>380</v>
      </c>
      <c r="B2" s="185" t="s">
        <v>249</v>
      </c>
      <c r="C2" s="185"/>
      <c r="D2" s="185"/>
      <c r="E2" s="185"/>
      <c r="F2" s="185"/>
      <c r="G2" s="185"/>
      <c r="H2" s="185"/>
      <c r="I2" s="185"/>
      <c r="J2" s="185"/>
      <c r="K2" s="185"/>
    </row>
    <row r="3" spans="1:1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4"/>
      <c r="B4" s="5"/>
      <c r="C4" s="5"/>
      <c r="D4" s="5"/>
      <c r="E4" s="186" t="s">
        <v>170</v>
      </c>
      <c r="F4" s="186"/>
      <c r="G4" s="186"/>
      <c r="H4" s="186"/>
      <c r="I4" s="186"/>
      <c r="J4" s="186"/>
      <c r="K4" s="186"/>
    </row>
    <row r="5" spans="1:11" x14ac:dyDescent="0.25">
      <c r="A5" s="6" t="s">
        <v>171</v>
      </c>
      <c r="B5" s="7"/>
      <c r="C5" s="6"/>
      <c r="D5" s="6" t="s">
        <v>172</v>
      </c>
      <c r="E5" s="8">
        <v>0</v>
      </c>
      <c r="F5" s="9" t="s">
        <v>173</v>
      </c>
      <c r="G5" s="9" t="s">
        <v>174</v>
      </c>
      <c r="H5" s="9" t="s">
        <v>175</v>
      </c>
      <c r="I5" s="8" t="s">
        <v>176</v>
      </c>
      <c r="J5" s="8" t="s">
        <v>177</v>
      </c>
      <c r="K5" s="8" t="s">
        <v>178</v>
      </c>
    </row>
    <row r="6" spans="1:11" x14ac:dyDescent="0.25">
      <c r="A6" s="10" t="s">
        <v>179</v>
      </c>
      <c r="B6" s="7"/>
      <c r="C6" s="10"/>
      <c r="D6" s="10" t="s">
        <v>180</v>
      </c>
      <c r="E6" s="11">
        <v>0</v>
      </c>
      <c r="F6" s="12" t="s">
        <v>173</v>
      </c>
      <c r="G6" s="12" t="s">
        <v>174</v>
      </c>
      <c r="H6" s="12" t="s">
        <v>175</v>
      </c>
      <c r="I6" s="11" t="s">
        <v>176</v>
      </c>
      <c r="J6" s="11" t="s">
        <v>177</v>
      </c>
      <c r="K6" s="11" t="s">
        <v>181</v>
      </c>
    </row>
    <row r="7" spans="1:11" x14ac:dyDescent="0.25">
      <c r="A7" s="187" t="s">
        <v>182</v>
      </c>
      <c r="B7" s="3" t="s">
        <v>183</v>
      </c>
      <c r="C7" s="13"/>
      <c r="D7" s="14">
        <v>7328</v>
      </c>
      <c r="E7" s="14">
        <v>489</v>
      </c>
      <c r="F7" s="14">
        <v>570</v>
      </c>
      <c r="G7" s="14">
        <v>230</v>
      </c>
      <c r="H7" s="14">
        <v>301</v>
      </c>
      <c r="I7" s="14">
        <v>562</v>
      </c>
      <c r="J7" s="14">
        <v>1381</v>
      </c>
      <c r="K7" s="14">
        <v>3795</v>
      </c>
    </row>
    <row r="8" spans="1:11" x14ac:dyDescent="0.25">
      <c r="A8" s="183"/>
      <c r="B8" s="15" t="s">
        <v>184</v>
      </c>
      <c r="C8" s="16" t="s">
        <v>185</v>
      </c>
      <c r="D8" s="17">
        <f>D7*100/D49</f>
        <v>2.6069756520996683</v>
      </c>
      <c r="E8" s="17">
        <f t="shared" ref="E8:K8" si="0">E7*100/E49</f>
        <v>5.336097773897861</v>
      </c>
      <c r="F8" s="17">
        <f t="shared" si="0"/>
        <v>8.3430913348946127</v>
      </c>
      <c r="G8" s="17">
        <f t="shared" si="0"/>
        <v>3.642121931908155</v>
      </c>
      <c r="H8" s="17">
        <f t="shared" si="0"/>
        <v>2.3552425665101722</v>
      </c>
      <c r="I8" s="17">
        <f t="shared" si="0"/>
        <v>1.4808959156785244</v>
      </c>
      <c r="J8" s="17">
        <f t="shared" si="0"/>
        <v>1.6900615569126087</v>
      </c>
      <c r="K8" s="17">
        <f t="shared" si="0"/>
        <v>3.0038468236001838</v>
      </c>
    </row>
    <row r="9" spans="1:11" x14ac:dyDescent="0.25">
      <c r="A9" s="183" t="s">
        <v>186</v>
      </c>
      <c r="B9" s="3" t="s">
        <v>187</v>
      </c>
      <c r="C9" s="18"/>
      <c r="D9" s="14">
        <v>40004</v>
      </c>
      <c r="E9" s="14">
        <v>112</v>
      </c>
      <c r="F9" s="14">
        <v>260</v>
      </c>
      <c r="G9" s="14">
        <v>232</v>
      </c>
      <c r="H9" s="14">
        <v>743</v>
      </c>
      <c r="I9" s="14">
        <v>2614</v>
      </c>
      <c r="J9" s="14">
        <v>13086</v>
      </c>
      <c r="K9" s="14">
        <v>22957</v>
      </c>
    </row>
    <row r="10" spans="1:11" x14ac:dyDescent="0.25">
      <c r="A10" s="183"/>
      <c r="B10" s="15" t="s">
        <v>188</v>
      </c>
      <c r="C10" s="16" t="s">
        <v>185</v>
      </c>
      <c r="D10" s="17">
        <f>D9*100/D49</f>
        <v>14.231639463236236</v>
      </c>
      <c r="E10" s="17">
        <f t="shared" ref="E10:K10" si="1">E9*100/E49</f>
        <v>1.2221737232649499</v>
      </c>
      <c r="F10" s="17">
        <f t="shared" si="1"/>
        <v>3.8056206088992974</v>
      </c>
      <c r="G10" s="17">
        <f t="shared" si="1"/>
        <v>3.6737925574030088</v>
      </c>
      <c r="H10" s="17">
        <f t="shared" si="1"/>
        <v>5.8137715179968703</v>
      </c>
      <c r="I10" s="17">
        <f t="shared" si="1"/>
        <v>6.8880105401844531</v>
      </c>
      <c r="J10" s="17">
        <f t="shared" si="1"/>
        <v>16.014587642113248</v>
      </c>
      <c r="K10" s="17">
        <f t="shared" si="1"/>
        <v>18.171096582184298</v>
      </c>
    </row>
    <row r="11" spans="1:11" ht="40.5" x14ac:dyDescent="0.25">
      <c r="A11" s="188" t="s">
        <v>189</v>
      </c>
      <c r="B11" s="3" t="s">
        <v>190</v>
      </c>
      <c r="C11" s="18"/>
      <c r="D11" s="14">
        <v>1978</v>
      </c>
      <c r="E11" s="14">
        <v>69</v>
      </c>
      <c r="F11" s="14">
        <v>129</v>
      </c>
      <c r="G11" s="14">
        <v>117</v>
      </c>
      <c r="H11" s="14">
        <v>129</v>
      </c>
      <c r="I11" s="14">
        <v>115</v>
      </c>
      <c r="J11" s="14">
        <v>311</v>
      </c>
      <c r="K11" s="14">
        <v>1108</v>
      </c>
    </row>
    <row r="12" spans="1:11" ht="40.5" x14ac:dyDescent="0.25">
      <c r="A12" s="188"/>
      <c r="B12" s="21" t="s">
        <v>191</v>
      </c>
      <c r="C12" s="16" t="s">
        <v>185</v>
      </c>
      <c r="D12" s="17">
        <f>D11*100/D49</f>
        <v>0.70368420303672818</v>
      </c>
      <c r="E12" s="17">
        <f t="shared" ref="E12:K12" si="2">E11*100/E49</f>
        <v>0.75294631165429948</v>
      </c>
      <c r="F12" s="17">
        <f t="shared" si="2"/>
        <v>1.8881733021077283</v>
      </c>
      <c r="G12" s="17">
        <f t="shared" si="2"/>
        <v>1.8527315914489311</v>
      </c>
      <c r="H12" s="17">
        <f t="shared" si="2"/>
        <v>1.0093896713615023</v>
      </c>
      <c r="I12" s="17">
        <f t="shared" si="2"/>
        <v>0.30303030303030304</v>
      </c>
      <c r="J12" s="17">
        <f t="shared" si="2"/>
        <v>0.38060039406214435</v>
      </c>
      <c r="K12" s="17">
        <f t="shared" si="2"/>
        <v>0.87701245864268862</v>
      </c>
    </row>
    <row r="13" spans="1:11" ht="27" x14ac:dyDescent="0.25">
      <c r="A13" s="183" t="s">
        <v>192</v>
      </c>
      <c r="B13" s="3" t="s">
        <v>193</v>
      </c>
      <c r="C13" s="18"/>
      <c r="D13" s="14">
        <v>4410</v>
      </c>
      <c r="E13" s="14">
        <v>150</v>
      </c>
      <c r="F13" s="14">
        <v>350</v>
      </c>
      <c r="G13" s="14">
        <v>207</v>
      </c>
      <c r="H13" s="14">
        <v>447</v>
      </c>
      <c r="I13" s="14">
        <v>453</v>
      </c>
      <c r="J13" s="14">
        <v>1174</v>
      </c>
      <c r="K13" s="14">
        <v>1629</v>
      </c>
    </row>
    <row r="14" spans="1:11" ht="27" x14ac:dyDescent="0.25">
      <c r="A14" s="183"/>
      <c r="B14" s="21" t="s">
        <v>194</v>
      </c>
      <c r="C14" s="16" t="s">
        <v>185</v>
      </c>
      <c r="D14" s="17">
        <f>D13*100/D49</f>
        <v>1.5688813626855265</v>
      </c>
      <c r="E14" s="17">
        <f t="shared" ref="E14:K14" si="3">E13*100/E49</f>
        <v>1.6368398079441293</v>
      </c>
      <c r="F14" s="17">
        <f t="shared" si="3"/>
        <v>5.1229508196721314</v>
      </c>
      <c r="G14" s="17">
        <f t="shared" si="3"/>
        <v>3.2779097387173395</v>
      </c>
      <c r="H14" s="17">
        <f t="shared" si="3"/>
        <v>3.4976525821596245</v>
      </c>
      <c r="I14" s="17">
        <f t="shared" si="3"/>
        <v>1.1936758893280632</v>
      </c>
      <c r="J14" s="17">
        <f t="shared" si="3"/>
        <v>1.4367358926976124</v>
      </c>
      <c r="K14" s="17">
        <f t="shared" si="3"/>
        <v>1.2893982808022924</v>
      </c>
    </row>
    <row r="15" spans="1:11" ht="27" x14ac:dyDescent="0.25">
      <c r="A15" s="183" t="s">
        <v>195</v>
      </c>
      <c r="B15" s="3" t="s">
        <v>196</v>
      </c>
      <c r="C15" s="18"/>
      <c r="D15" s="14">
        <v>18096</v>
      </c>
      <c r="E15" s="14">
        <v>2</v>
      </c>
      <c r="F15" s="14">
        <v>30</v>
      </c>
      <c r="G15" s="14">
        <v>119</v>
      </c>
      <c r="H15" s="14">
        <v>859</v>
      </c>
      <c r="I15" s="14">
        <v>6709</v>
      </c>
      <c r="J15" s="14">
        <v>7802</v>
      </c>
      <c r="K15" s="14">
        <v>2575</v>
      </c>
    </row>
    <row r="16" spans="1:11" x14ac:dyDescent="0.25">
      <c r="A16" s="183"/>
      <c r="B16" s="21" t="s">
        <v>197</v>
      </c>
      <c r="C16" s="16" t="s">
        <v>185</v>
      </c>
      <c r="D16" s="17">
        <f>D15*100/D49</f>
        <v>6.4377499181762552</v>
      </c>
      <c r="E16" s="22">
        <f t="shared" ref="E16:K16" si="4">E15*100/E49</f>
        <v>2.1824530772588391E-2</v>
      </c>
      <c r="F16" s="17">
        <f t="shared" si="4"/>
        <v>0.43911007025761123</v>
      </c>
      <c r="G16" s="17">
        <f t="shared" si="4"/>
        <v>1.8844022169437846</v>
      </c>
      <c r="H16" s="17">
        <f t="shared" si="4"/>
        <v>6.7214397496087637</v>
      </c>
      <c r="I16" s="17">
        <f t="shared" si="4"/>
        <v>17.678524374176547</v>
      </c>
      <c r="J16" s="17">
        <f t="shared" si="4"/>
        <v>9.5480523294946948</v>
      </c>
      <c r="K16" s="17">
        <f t="shared" si="4"/>
        <v>2.0381832861055265</v>
      </c>
    </row>
    <row r="17" spans="1:11" x14ac:dyDescent="0.25">
      <c r="A17" s="183" t="s">
        <v>198</v>
      </c>
      <c r="B17" s="3" t="s">
        <v>199</v>
      </c>
      <c r="C17" s="18"/>
      <c r="D17" s="14">
        <v>10393</v>
      </c>
      <c r="E17" s="14">
        <v>97</v>
      </c>
      <c r="F17" s="14">
        <v>331</v>
      </c>
      <c r="G17" s="14">
        <v>384</v>
      </c>
      <c r="H17" s="14">
        <v>729</v>
      </c>
      <c r="I17" s="14">
        <v>1556</v>
      </c>
      <c r="J17" s="14">
        <v>3359</v>
      </c>
      <c r="K17" s="14">
        <v>3937</v>
      </c>
    </row>
    <row r="18" spans="1:11" x14ac:dyDescent="0.25">
      <c r="A18" s="183"/>
      <c r="B18" s="21" t="s">
        <v>200</v>
      </c>
      <c r="C18" s="16" t="s">
        <v>185</v>
      </c>
      <c r="D18" s="17">
        <f>D17*100/D49</f>
        <v>3.6973659869366613</v>
      </c>
      <c r="E18" s="17">
        <f t="shared" ref="E18:K18" si="5">E17*100/E49</f>
        <v>1.0584897424705368</v>
      </c>
      <c r="F18" s="17">
        <f t="shared" si="5"/>
        <v>4.8448477751756442</v>
      </c>
      <c r="G18" s="17">
        <f t="shared" si="5"/>
        <v>6.0807600950118763</v>
      </c>
      <c r="H18" s="17">
        <f t="shared" si="5"/>
        <v>5.704225352112676</v>
      </c>
      <c r="I18" s="17">
        <f t="shared" si="5"/>
        <v>4.1001317523056651</v>
      </c>
      <c r="J18" s="17">
        <f t="shared" si="5"/>
        <v>4.1107290149670188</v>
      </c>
      <c r="K18" s="17">
        <f t="shared" si="5"/>
        <v>3.1162437271446439</v>
      </c>
    </row>
    <row r="19" spans="1:11" x14ac:dyDescent="0.25">
      <c r="A19" s="183" t="s">
        <v>201</v>
      </c>
      <c r="B19" s="3" t="s">
        <v>202</v>
      </c>
      <c r="C19" s="18"/>
      <c r="D19" s="14">
        <v>5313</v>
      </c>
      <c r="E19" s="14">
        <v>13</v>
      </c>
      <c r="F19" s="14">
        <v>57</v>
      </c>
      <c r="G19" s="14">
        <v>113</v>
      </c>
      <c r="H19" s="14">
        <v>121</v>
      </c>
      <c r="I19" s="14">
        <v>414</v>
      </c>
      <c r="J19" s="14">
        <v>1328</v>
      </c>
      <c r="K19" s="14">
        <v>3267</v>
      </c>
    </row>
    <row r="20" spans="1:11" x14ac:dyDescent="0.25">
      <c r="A20" s="183"/>
      <c r="B20" s="23" t="s">
        <v>203</v>
      </c>
      <c r="C20" s="16" t="s">
        <v>185</v>
      </c>
      <c r="D20" s="17">
        <f>D19*100/D49</f>
        <v>1.8901284988544675</v>
      </c>
      <c r="E20" s="17">
        <f t="shared" ref="E20:K20" si="6">E19*100/E49</f>
        <v>0.14185945002182454</v>
      </c>
      <c r="F20" s="17">
        <f t="shared" si="6"/>
        <v>0.83430913348946134</v>
      </c>
      <c r="G20" s="17">
        <f t="shared" si="6"/>
        <v>1.789390340459224</v>
      </c>
      <c r="H20" s="17">
        <f t="shared" si="6"/>
        <v>0.94679186228482004</v>
      </c>
      <c r="I20" s="17">
        <f t="shared" si="6"/>
        <v>1.0909090909090908</v>
      </c>
      <c r="J20" s="17">
        <f t="shared" si="6"/>
        <v>1.6252003965097352</v>
      </c>
      <c r="K20" s="17">
        <f t="shared" si="6"/>
        <v>2.5859203090123319</v>
      </c>
    </row>
    <row r="21" spans="1:11" x14ac:dyDescent="0.25">
      <c r="A21" s="183" t="s">
        <v>204</v>
      </c>
      <c r="B21" s="3" t="s">
        <v>205</v>
      </c>
      <c r="C21" s="18"/>
      <c r="D21" s="14">
        <v>1049</v>
      </c>
      <c r="E21" s="14">
        <v>35</v>
      </c>
      <c r="F21" s="14">
        <v>143</v>
      </c>
      <c r="G21" s="14">
        <v>107</v>
      </c>
      <c r="H21" s="14">
        <v>79</v>
      </c>
      <c r="I21" s="14">
        <v>182</v>
      </c>
      <c r="J21" s="14">
        <v>265</v>
      </c>
      <c r="K21" s="14">
        <v>238</v>
      </c>
    </row>
    <row r="22" spans="1:11" ht="27" x14ac:dyDescent="0.25">
      <c r="A22" s="183"/>
      <c r="B22" s="23" t="s">
        <v>206</v>
      </c>
      <c r="C22" s="16" t="s">
        <v>185</v>
      </c>
      <c r="D22" s="17">
        <f>D21*100/D49</f>
        <v>0.37318742618075224</v>
      </c>
      <c r="E22" s="17">
        <f t="shared" ref="E22:K22" si="7">E21*100/E49</f>
        <v>0.38192928852029684</v>
      </c>
      <c r="F22" s="17">
        <f t="shared" si="7"/>
        <v>2.0930913348946136</v>
      </c>
      <c r="G22" s="17">
        <f t="shared" si="7"/>
        <v>1.6943784639746635</v>
      </c>
      <c r="H22" s="17">
        <f t="shared" si="7"/>
        <v>0.61815336463223791</v>
      </c>
      <c r="I22" s="17">
        <f t="shared" si="7"/>
        <v>0.47957839262187091</v>
      </c>
      <c r="J22" s="17">
        <f t="shared" si="7"/>
        <v>0.32430580201436737</v>
      </c>
      <c r="K22" s="17">
        <f t="shared" si="7"/>
        <v>0.18838354256043313</v>
      </c>
    </row>
    <row r="23" spans="1:11" x14ac:dyDescent="0.25">
      <c r="A23" s="183" t="s">
        <v>207</v>
      </c>
      <c r="B23" s="3" t="s">
        <v>208</v>
      </c>
      <c r="C23" s="18"/>
      <c r="D23" s="14">
        <v>47276</v>
      </c>
      <c r="E23" s="14">
        <v>28</v>
      </c>
      <c r="F23" s="14">
        <v>22</v>
      </c>
      <c r="G23" s="14">
        <v>42</v>
      </c>
      <c r="H23" s="14">
        <v>528</v>
      </c>
      <c r="I23" s="14">
        <v>2528</v>
      </c>
      <c r="J23" s="14">
        <v>14574</v>
      </c>
      <c r="K23" s="14">
        <v>29554</v>
      </c>
    </row>
    <row r="24" spans="1:11" x14ac:dyDescent="0.25">
      <c r="A24" s="183"/>
      <c r="B24" s="15" t="s">
        <v>209</v>
      </c>
      <c r="C24" s="16" t="s">
        <v>185</v>
      </c>
      <c r="D24" s="17">
        <f>D23*100/D49</f>
        <v>16.818692812317675</v>
      </c>
      <c r="E24" s="17">
        <f t="shared" ref="E24:K24" si="8">E23*100/E49</f>
        <v>0.30554343081623747</v>
      </c>
      <c r="F24" s="17">
        <f t="shared" si="8"/>
        <v>0.32201405152224827</v>
      </c>
      <c r="G24" s="17">
        <f t="shared" si="8"/>
        <v>0.66508313539192399</v>
      </c>
      <c r="H24" s="17">
        <f t="shared" si="8"/>
        <v>4.131455399061033</v>
      </c>
      <c r="I24" s="17">
        <f t="shared" si="8"/>
        <v>6.6613965744400527</v>
      </c>
      <c r="J24" s="17">
        <f t="shared" si="8"/>
        <v>17.835595315310904</v>
      </c>
      <c r="K24" s="17">
        <f t="shared" si="8"/>
        <v>23.392803432063197</v>
      </c>
    </row>
    <row r="25" spans="1:11" x14ac:dyDescent="0.25">
      <c r="A25" s="183" t="s">
        <v>210</v>
      </c>
      <c r="B25" s="3" t="s">
        <v>211</v>
      </c>
      <c r="C25" s="18"/>
      <c r="D25" s="14">
        <v>21803</v>
      </c>
      <c r="E25" s="14">
        <v>1598</v>
      </c>
      <c r="F25" s="14">
        <v>1937</v>
      </c>
      <c r="G25" s="14">
        <v>1656</v>
      </c>
      <c r="H25" s="14">
        <v>1440</v>
      </c>
      <c r="I25" s="14">
        <v>2367</v>
      </c>
      <c r="J25" s="14">
        <v>3464</v>
      </c>
      <c r="K25" s="14">
        <v>9341</v>
      </c>
    </row>
    <row r="26" spans="1:11" x14ac:dyDescent="0.25">
      <c r="A26" s="183"/>
      <c r="B26" s="15" t="s">
        <v>212</v>
      </c>
      <c r="C26" s="16" t="s">
        <v>185</v>
      </c>
      <c r="D26" s="33">
        <f>D25*100/D49</f>
        <v>7.7565352269008008</v>
      </c>
      <c r="E26" s="33">
        <f t="shared" ref="E26:K26" si="9">E25*100/E49</f>
        <v>17.437800087298122</v>
      </c>
      <c r="F26" s="33">
        <f t="shared" si="9"/>
        <v>28.351873536299767</v>
      </c>
      <c r="G26" s="33">
        <f t="shared" si="9"/>
        <v>26.223277909738716</v>
      </c>
      <c r="H26" s="33">
        <f t="shared" si="9"/>
        <v>11.267605633802816</v>
      </c>
      <c r="I26" s="33">
        <f t="shared" si="9"/>
        <v>6.2371541501976289</v>
      </c>
      <c r="J26" s="33">
        <f t="shared" si="9"/>
        <v>4.2392275402934665</v>
      </c>
      <c r="K26" s="33">
        <f t="shared" si="9"/>
        <v>7.393658281752125</v>
      </c>
    </row>
    <row r="27" spans="1:11" x14ac:dyDescent="0.25">
      <c r="A27" s="183" t="s">
        <v>213</v>
      </c>
      <c r="B27" s="3" t="s">
        <v>214</v>
      </c>
      <c r="C27" s="18"/>
      <c r="D27" s="14">
        <v>27707</v>
      </c>
      <c r="E27" s="14">
        <v>162</v>
      </c>
      <c r="F27" s="14">
        <v>261</v>
      </c>
      <c r="G27" s="14">
        <v>435</v>
      </c>
      <c r="H27" s="14">
        <v>1193</v>
      </c>
      <c r="I27" s="14">
        <v>4408</v>
      </c>
      <c r="J27" s="14">
        <v>9347</v>
      </c>
      <c r="K27" s="14">
        <v>11901</v>
      </c>
    </row>
    <row r="28" spans="1:11" x14ac:dyDescent="0.25">
      <c r="A28" s="183"/>
      <c r="B28" s="15" t="s">
        <v>215</v>
      </c>
      <c r="C28" s="16" t="s">
        <v>185</v>
      </c>
      <c r="D28" s="17">
        <f>D27*100/D49</f>
        <v>9.8569151736797913</v>
      </c>
      <c r="E28" s="17">
        <f t="shared" ref="E28:K28" si="10">E27*100/E49</f>
        <v>1.7677869925796594</v>
      </c>
      <c r="F28" s="17">
        <f t="shared" si="10"/>
        <v>3.8202576112412179</v>
      </c>
      <c r="G28" s="17">
        <f t="shared" si="10"/>
        <v>6.8883610451306412</v>
      </c>
      <c r="H28" s="17">
        <f t="shared" si="10"/>
        <v>9.3348982785602512</v>
      </c>
      <c r="I28" s="17">
        <f t="shared" si="10"/>
        <v>11.61528326745718</v>
      </c>
      <c r="J28" s="17">
        <f t="shared" si="10"/>
        <v>11.438816345012421</v>
      </c>
      <c r="K28" s="17">
        <f t="shared" si="10"/>
        <v>9.4199686555114059</v>
      </c>
    </row>
    <row r="29" spans="1:11" x14ac:dyDescent="0.25">
      <c r="A29" s="183" t="s">
        <v>216</v>
      </c>
      <c r="B29" s="3" t="s">
        <v>217</v>
      </c>
      <c r="C29" s="18"/>
      <c r="D29" s="14">
        <v>3624</v>
      </c>
      <c r="E29" s="14">
        <v>70</v>
      </c>
      <c r="F29" s="14">
        <v>155</v>
      </c>
      <c r="G29" s="14">
        <v>92</v>
      </c>
      <c r="H29" s="14">
        <v>348</v>
      </c>
      <c r="I29" s="14">
        <v>899</v>
      </c>
      <c r="J29" s="14">
        <v>964</v>
      </c>
      <c r="K29" s="14">
        <v>1096</v>
      </c>
    </row>
    <row r="30" spans="1:11" ht="27" x14ac:dyDescent="0.25">
      <c r="A30" s="183"/>
      <c r="B30" s="21" t="s">
        <v>218</v>
      </c>
      <c r="C30" s="16" t="s">
        <v>185</v>
      </c>
      <c r="D30" s="17">
        <f>D29*100/D49</f>
        <v>1.2892576096082422</v>
      </c>
      <c r="E30" s="17">
        <f t="shared" ref="E30:K30" si="11">E29*100/E49</f>
        <v>0.76385857704059368</v>
      </c>
      <c r="F30" s="17">
        <f t="shared" si="11"/>
        <v>2.2687353629976581</v>
      </c>
      <c r="G30" s="17">
        <f t="shared" si="11"/>
        <v>1.456848772763262</v>
      </c>
      <c r="H30" s="17">
        <f t="shared" si="11"/>
        <v>2.723004694835681</v>
      </c>
      <c r="I30" s="17">
        <f t="shared" si="11"/>
        <v>2.3689064558629775</v>
      </c>
      <c r="J30" s="17">
        <f t="shared" si="11"/>
        <v>1.1797388420447175</v>
      </c>
      <c r="K30" s="17">
        <f t="shared" si="11"/>
        <v>0.86751412876569201</v>
      </c>
    </row>
    <row r="31" spans="1:11" ht="27" x14ac:dyDescent="0.25">
      <c r="A31" s="183" t="s">
        <v>219</v>
      </c>
      <c r="B31" s="3" t="s">
        <v>220</v>
      </c>
      <c r="C31" s="18"/>
      <c r="D31" s="14">
        <v>21848</v>
      </c>
      <c r="E31" s="14">
        <v>10</v>
      </c>
      <c r="F31" s="14">
        <v>68</v>
      </c>
      <c r="G31" s="14">
        <v>135</v>
      </c>
      <c r="H31" s="14">
        <v>672</v>
      </c>
      <c r="I31" s="14">
        <v>3581</v>
      </c>
      <c r="J31" s="14">
        <v>8376</v>
      </c>
      <c r="K31" s="14">
        <v>9006</v>
      </c>
    </row>
    <row r="32" spans="1:11" ht="27" x14ac:dyDescent="0.25">
      <c r="A32" s="183"/>
      <c r="B32" s="21" t="s">
        <v>221</v>
      </c>
      <c r="C32" s="16" t="s">
        <v>185</v>
      </c>
      <c r="D32" s="17">
        <f>D31*100/D49</f>
        <v>7.7725442203975925</v>
      </c>
      <c r="E32" s="17">
        <f t="shared" ref="E32:K32" si="12">E31*100/E49</f>
        <v>0.10912265386294194</v>
      </c>
      <c r="F32" s="17">
        <f t="shared" si="12"/>
        <v>0.99531615925058547</v>
      </c>
      <c r="G32" s="17">
        <f t="shared" si="12"/>
        <v>2.1377672209026128</v>
      </c>
      <c r="H32" s="17">
        <f t="shared" si="12"/>
        <v>5.258215962441315</v>
      </c>
      <c r="I32" s="17">
        <f t="shared" si="12"/>
        <v>9.4361001317523066</v>
      </c>
      <c r="J32" s="17">
        <f t="shared" si="12"/>
        <v>10.250510934612608</v>
      </c>
      <c r="K32" s="17">
        <f t="shared" si="12"/>
        <v>7.128496572685969</v>
      </c>
    </row>
    <row r="33" spans="1:12" ht="27" x14ac:dyDescent="0.25">
      <c r="A33" s="183" t="s">
        <v>222</v>
      </c>
      <c r="B33" s="3" t="s">
        <v>223</v>
      </c>
      <c r="C33" s="18"/>
      <c r="D33" s="14">
        <v>13193</v>
      </c>
      <c r="E33" s="14">
        <v>304</v>
      </c>
      <c r="F33" s="14">
        <v>189</v>
      </c>
      <c r="G33" s="14">
        <v>281</v>
      </c>
      <c r="H33" s="14">
        <v>638</v>
      </c>
      <c r="I33" s="14">
        <v>1184</v>
      </c>
      <c r="J33" s="14">
        <v>3346</v>
      </c>
      <c r="K33" s="14">
        <v>7251</v>
      </c>
    </row>
    <row r="34" spans="1:12" x14ac:dyDescent="0.25">
      <c r="A34" s="183"/>
      <c r="B34" s="21" t="s">
        <v>224</v>
      </c>
      <c r="C34" s="16" t="s">
        <v>185</v>
      </c>
      <c r="D34" s="17">
        <f>D33*100/D49</f>
        <v>4.6934811378481065</v>
      </c>
      <c r="E34" s="17">
        <f t="shared" ref="E34:K34" si="13">E33*100/E49</f>
        <v>3.3173286774334354</v>
      </c>
      <c r="F34" s="17">
        <f t="shared" si="13"/>
        <v>2.7663934426229506</v>
      </c>
      <c r="G34" s="17">
        <f t="shared" si="13"/>
        <v>4.4497228820269203</v>
      </c>
      <c r="H34" s="17">
        <f t="shared" si="13"/>
        <v>4.9921752738654144</v>
      </c>
      <c r="I34" s="17">
        <f t="shared" si="13"/>
        <v>3.1198945981554678</v>
      </c>
      <c r="J34" s="17">
        <f t="shared" si="13"/>
        <v>4.0948196737361249</v>
      </c>
      <c r="K34" s="17">
        <f t="shared" si="13"/>
        <v>5.7393658281752122</v>
      </c>
    </row>
    <row r="35" spans="1:12" x14ac:dyDescent="0.25">
      <c r="A35" s="183" t="s">
        <v>225</v>
      </c>
      <c r="B35" s="3" t="s">
        <v>226</v>
      </c>
      <c r="C35" s="18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</row>
    <row r="36" spans="1:12" x14ac:dyDescent="0.25">
      <c r="A36" s="183"/>
      <c r="B36" s="15" t="s">
        <v>227</v>
      </c>
      <c r="C36" s="16" t="s">
        <v>185</v>
      </c>
      <c r="D36" s="22">
        <f>D35*100/D49</f>
        <v>0</v>
      </c>
      <c r="E36" s="22">
        <f t="shared" ref="E36:K36" si="14">E35*100/E49</f>
        <v>0</v>
      </c>
      <c r="F36" s="22">
        <f t="shared" si="14"/>
        <v>0</v>
      </c>
      <c r="G36" s="22">
        <f t="shared" si="14"/>
        <v>0</v>
      </c>
      <c r="H36" s="22">
        <f t="shared" si="14"/>
        <v>0</v>
      </c>
      <c r="I36" s="22">
        <f t="shared" si="14"/>
        <v>0</v>
      </c>
      <c r="J36" s="22">
        <f t="shared" si="14"/>
        <v>0</v>
      </c>
      <c r="K36" s="22">
        <f t="shared" si="14"/>
        <v>0</v>
      </c>
      <c r="L36" s="19"/>
    </row>
    <row r="37" spans="1:12" ht="27" x14ac:dyDescent="0.25">
      <c r="A37" s="183" t="s">
        <v>228</v>
      </c>
      <c r="B37" s="3" t="s">
        <v>229</v>
      </c>
      <c r="C37" s="18"/>
      <c r="D37" s="14">
        <v>4188</v>
      </c>
      <c r="E37" s="14">
        <v>4188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</row>
    <row r="38" spans="1:12" ht="27" x14ac:dyDescent="0.25">
      <c r="A38" s="183"/>
      <c r="B38" s="21" t="s">
        <v>230</v>
      </c>
      <c r="C38" s="16" t="s">
        <v>185</v>
      </c>
      <c r="D38" s="17">
        <f>D37*100/D49</f>
        <v>1.4899036614346903</v>
      </c>
      <c r="E38" s="17">
        <f t="shared" ref="E38:K38" si="15">E37*100/E49</f>
        <v>45.700567437800089</v>
      </c>
      <c r="F38" s="22">
        <f t="shared" si="15"/>
        <v>0</v>
      </c>
      <c r="G38" s="22">
        <f t="shared" si="15"/>
        <v>0</v>
      </c>
      <c r="H38" s="22">
        <f t="shared" si="15"/>
        <v>0</v>
      </c>
      <c r="I38" s="22">
        <f t="shared" si="15"/>
        <v>0</v>
      </c>
      <c r="J38" s="22">
        <f t="shared" si="15"/>
        <v>0</v>
      </c>
      <c r="K38" s="22">
        <f t="shared" si="15"/>
        <v>0</v>
      </c>
    </row>
    <row r="39" spans="1:12" ht="40.5" x14ac:dyDescent="0.25">
      <c r="A39" s="183" t="s">
        <v>231</v>
      </c>
      <c r="B39" s="3" t="s">
        <v>232</v>
      </c>
      <c r="C39" s="18"/>
      <c r="D39" s="14">
        <v>2377</v>
      </c>
      <c r="E39" s="14">
        <v>597</v>
      </c>
      <c r="F39" s="14">
        <v>551</v>
      </c>
      <c r="G39" s="14">
        <v>430</v>
      </c>
      <c r="H39" s="14">
        <v>401</v>
      </c>
      <c r="I39" s="14">
        <v>184</v>
      </c>
      <c r="J39" s="14">
        <v>165</v>
      </c>
      <c r="K39" s="14">
        <v>49</v>
      </c>
    </row>
    <row r="40" spans="1:12" ht="27" x14ac:dyDescent="0.25">
      <c r="A40" s="183"/>
      <c r="B40" s="21" t="s">
        <v>233</v>
      </c>
      <c r="C40" s="16" t="s">
        <v>185</v>
      </c>
      <c r="D40" s="17">
        <f>D39*100/D49</f>
        <v>0.84563061204160916</v>
      </c>
      <c r="E40" s="17">
        <f t="shared" ref="E40:K40" si="16">E39*100/E49</f>
        <v>6.5146224356176345</v>
      </c>
      <c r="F40" s="17">
        <f t="shared" si="16"/>
        <v>8.0649882903981265</v>
      </c>
      <c r="G40" s="17">
        <f t="shared" si="16"/>
        <v>6.8091844813935074</v>
      </c>
      <c r="H40" s="17">
        <f t="shared" si="16"/>
        <v>3.1377151799687013</v>
      </c>
      <c r="I40" s="17">
        <f t="shared" si="16"/>
        <v>0.48484848484848486</v>
      </c>
      <c r="J40" s="17">
        <f t="shared" si="16"/>
        <v>0.20192625408441742</v>
      </c>
      <c r="K40" s="17">
        <f t="shared" si="16"/>
        <v>3.8784846997736232E-2</v>
      </c>
    </row>
    <row r="41" spans="1:12" ht="40.5" x14ac:dyDescent="0.25">
      <c r="A41" s="183" t="s">
        <v>234</v>
      </c>
      <c r="B41" s="3" t="s">
        <v>235</v>
      </c>
      <c r="C41" s="18"/>
      <c r="D41" s="14">
        <v>8160</v>
      </c>
      <c r="E41" s="14">
        <v>484</v>
      </c>
      <c r="F41" s="14">
        <v>895</v>
      </c>
      <c r="G41" s="14">
        <v>524</v>
      </c>
      <c r="H41" s="14">
        <v>961</v>
      </c>
      <c r="I41" s="14">
        <v>715</v>
      </c>
      <c r="J41" s="14">
        <v>1485</v>
      </c>
      <c r="K41" s="14">
        <v>3096</v>
      </c>
    </row>
    <row r="42" spans="1:12" ht="27" x14ac:dyDescent="0.25">
      <c r="A42" s="183"/>
      <c r="B42" s="21" t="s">
        <v>236</v>
      </c>
      <c r="C42" s="16" t="s">
        <v>185</v>
      </c>
      <c r="D42" s="17">
        <f>D41*100/D49</f>
        <v>2.9029641540847835</v>
      </c>
      <c r="E42" s="17">
        <f t="shared" ref="E42:K42" si="17">E41*100/E49</f>
        <v>5.2815364469663901</v>
      </c>
      <c r="F42" s="17">
        <f t="shared" si="17"/>
        <v>13.100117096018735</v>
      </c>
      <c r="G42" s="17">
        <f t="shared" si="17"/>
        <v>8.2977038796516229</v>
      </c>
      <c r="H42" s="17">
        <f t="shared" si="17"/>
        <v>7.5195618153364636</v>
      </c>
      <c r="I42" s="17">
        <f t="shared" si="17"/>
        <v>1.8840579710144927</v>
      </c>
      <c r="J42" s="17">
        <f t="shared" si="17"/>
        <v>1.8173362867597567</v>
      </c>
      <c r="K42" s="17">
        <f t="shared" si="17"/>
        <v>2.45056910826513</v>
      </c>
    </row>
    <row r="43" spans="1:12" ht="27" x14ac:dyDescent="0.25">
      <c r="A43" s="183" t="s">
        <v>237</v>
      </c>
      <c r="B43" s="3" t="s">
        <v>238</v>
      </c>
      <c r="C43" s="18"/>
      <c r="D43" s="14">
        <v>24671</v>
      </c>
      <c r="E43" s="14">
        <v>125</v>
      </c>
      <c r="F43" s="14">
        <v>649</v>
      </c>
      <c r="G43" s="14">
        <v>767</v>
      </c>
      <c r="H43" s="14">
        <v>2466</v>
      </c>
      <c r="I43" s="14">
        <v>6853</v>
      </c>
      <c r="J43" s="14">
        <v>6605</v>
      </c>
      <c r="K43" s="14">
        <v>7206</v>
      </c>
    </row>
    <row r="44" spans="1:12" ht="27" x14ac:dyDescent="0.25">
      <c r="A44" s="183"/>
      <c r="B44" s="15" t="s">
        <v>239</v>
      </c>
      <c r="C44" s="16" t="s">
        <v>185</v>
      </c>
      <c r="D44" s="17">
        <f>D43*100/D49</f>
        <v>8.7768417457629528</v>
      </c>
      <c r="E44" s="17">
        <f t="shared" ref="E44:K44" si="18">E43*100/E49</f>
        <v>1.3640331732867743</v>
      </c>
      <c r="F44" s="17">
        <f t="shared" si="18"/>
        <v>9.499414519906324</v>
      </c>
      <c r="G44" s="17">
        <f t="shared" si="18"/>
        <v>12.145684877276326</v>
      </c>
      <c r="H44" s="17">
        <f t="shared" si="18"/>
        <v>19.295774647887324</v>
      </c>
      <c r="I44" s="17">
        <f t="shared" si="18"/>
        <v>18.057971014492754</v>
      </c>
      <c r="J44" s="17">
        <f t="shared" si="18"/>
        <v>8.0831691407731938</v>
      </c>
      <c r="K44" s="17">
        <f t="shared" si="18"/>
        <v>5.7037470911364752</v>
      </c>
    </row>
    <row r="45" spans="1:12" ht="40.5" x14ac:dyDescent="0.25">
      <c r="A45" s="183" t="s">
        <v>240</v>
      </c>
      <c r="B45" s="3" t="s">
        <v>241</v>
      </c>
      <c r="C45" s="18"/>
      <c r="D45" s="14">
        <v>17271</v>
      </c>
      <c r="E45" s="14">
        <v>602</v>
      </c>
      <c r="F45" s="14">
        <v>229</v>
      </c>
      <c r="G45" s="14">
        <v>444</v>
      </c>
      <c r="H45" s="14">
        <v>719</v>
      </c>
      <c r="I45" s="14">
        <v>2604</v>
      </c>
      <c r="J45" s="14">
        <v>4641</v>
      </c>
      <c r="K45" s="14">
        <v>8032</v>
      </c>
    </row>
    <row r="46" spans="1:12" ht="27" x14ac:dyDescent="0.25">
      <c r="A46" s="183"/>
      <c r="B46" s="21" t="s">
        <v>242</v>
      </c>
      <c r="C46" s="16" t="s">
        <v>185</v>
      </c>
      <c r="D46" s="17">
        <f>D45*100/D49</f>
        <v>6.1442517040684193</v>
      </c>
      <c r="E46" s="17">
        <f t="shared" ref="E46:K46" si="19">E45*100/E49</f>
        <v>6.5691837625491054</v>
      </c>
      <c r="F46" s="17">
        <f t="shared" si="19"/>
        <v>3.3518735362997658</v>
      </c>
      <c r="G46" s="17">
        <f t="shared" si="19"/>
        <v>7.0308788598574825</v>
      </c>
      <c r="H46" s="17">
        <f t="shared" si="19"/>
        <v>5.6259780907668233</v>
      </c>
      <c r="I46" s="17">
        <f t="shared" si="19"/>
        <v>6.8616600790513838</v>
      </c>
      <c r="J46" s="17">
        <f t="shared" si="19"/>
        <v>5.6796348194289772</v>
      </c>
      <c r="K46" s="17">
        <f t="shared" si="19"/>
        <v>6.3575487976697431</v>
      </c>
    </row>
    <row r="47" spans="1:12" x14ac:dyDescent="0.25">
      <c r="A47" s="183" t="s">
        <v>243</v>
      </c>
      <c r="B47" s="34" t="s">
        <v>244</v>
      </c>
      <c r="C47" s="16"/>
      <c r="D47" s="20">
        <v>403</v>
      </c>
      <c r="E47" s="20">
        <v>29</v>
      </c>
      <c r="F47" s="20">
        <v>6</v>
      </c>
      <c r="G47" s="20"/>
      <c r="H47" s="20">
        <v>6</v>
      </c>
      <c r="I47" s="20">
        <v>22</v>
      </c>
      <c r="J47" s="20">
        <v>40</v>
      </c>
      <c r="K47" s="20">
        <v>300</v>
      </c>
    </row>
    <row r="48" spans="1:12" x14ac:dyDescent="0.25">
      <c r="A48" s="184"/>
      <c r="B48" s="35" t="s">
        <v>245</v>
      </c>
      <c r="C48" s="16" t="s">
        <v>185</v>
      </c>
      <c r="D48" s="17">
        <f>D47*100/D49</f>
        <v>0.14336943064904017</v>
      </c>
      <c r="E48" s="17">
        <f t="shared" ref="E48:K48" si="20">E47*100/E49</f>
        <v>0.31645569620253167</v>
      </c>
      <c r="F48" s="17">
        <f t="shared" si="20"/>
        <v>8.7822014051522249E-2</v>
      </c>
      <c r="G48" s="17">
        <f t="shared" si="20"/>
        <v>0</v>
      </c>
      <c r="H48" s="17">
        <f t="shared" si="20"/>
        <v>4.6948356807511735E-2</v>
      </c>
      <c r="I48" s="17">
        <f t="shared" si="20"/>
        <v>5.7971014492753624E-2</v>
      </c>
      <c r="J48" s="17">
        <f t="shared" si="20"/>
        <v>4.8951819171979979E-2</v>
      </c>
      <c r="K48" s="17">
        <f t="shared" si="20"/>
        <v>0.23745824692491571</v>
      </c>
    </row>
    <row r="49" spans="1:11" x14ac:dyDescent="0.25">
      <c r="A49" s="181" t="s">
        <v>246</v>
      </c>
      <c r="B49" s="181"/>
      <c r="C49" s="25"/>
      <c r="D49" s="26">
        <v>281092</v>
      </c>
      <c r="E49" s="26">
        <v>9164</v>
      </c>
      <c r="F49" s="26">
        <v>6832</v>
      </c>
      <c r="G49" s="26">
        <v>6315</v>
      </c>
      <c r="H49" s="26">
        <v>12780</v>
      </c>
      <c r="I49" s="26">
        <v>37950</v>
      </c>
      <c r="J49" s="26">
        <v>81713</v>
      </c>
      <c r="K49" s="26">
        <v>126338</v>
      </c>
    </row>
    <row r="50" spans="1:11" x14ac:dyDescent="0.25">
      <c r="A50" s="182"/>
      <c r="B50" s="182"/>
      <c r="C50" s="27" t="s">
        <v>185</v>
      </c>
      <c r="D50" s="36">
        <f>D49*100/D49</f>
        <v>100</v>
      </c>
      <c r="E50" s="36">
        <f t="shared" ref="E50:K50" si="21">E49*100/E49</f>
        <v>100</v>
      </c>
      <c r="F50" s="36">
        <f t="shared" si="21"/>
        <v>100</v>
      </c>
      <c r="G50" s="36">
        <f t="shared" si="21"/>
        <v>100</v>
      </c>
      <c r="H50" s="36">
        <f t="shared" si="21"/>
        <v>100</v>
      </c>
      <c r="I50" s="36">
        <f t="shared" si="21"/>
        <v>100</v>
      </c>
      <c r="J50" s="36">
        <f t="shared" si="21"/>
        <v>100</v>
      </c>
      <c r="K50" s="36">
        <f t="shared" si="21"/>
        <v>100</v>
      </c>
    </row>
    <row r="51" spans="1:1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x14ac:dyDescent="0.25">
      <c r="A52" s="31" t="s">
        <v>247</v>
      </c>
      <c r="B52" s="31"/>
      <c r="C52" s="18"/>
      <c r="D52" s="29"/>
      <c r="E52" s="29"/>
      <c r="F52" s="29"/>
      <c r="G52" s="29"/>
      <c r="H52" s="29"/>
      <c r="I52" s="29"/>
      <c r="J52" s="29"/>
      <c r="K52" s="29"/>
    </row>
    <row r="53" spans="1:11" x14ac:dyDescent="0.25">
      <c r="A53" s="32"/>
      <c r="B53" s="32"/>
      <c r="C53" s="32"/>
      <c r="D53" s="29"/>
      <c r="E53" s="29"/>
      <c r="F53" s="29"/>
      <c r="G53" s="29"/>
      <c r="H53" s="29"/>
      <c r="I53" s="29"/>
      <c r="J53" s="29"/>
      <c r="K53" s="29"/>
    </row>
    <row r="54" spans="1:11" x14ac:dyDescent="0.25">
      <c r="A54" s="32"/>
      <c r="B54" s="32"/>
      <c r="C54" s="32"/>
      <c r="D54" s="37"/>
      <c r="E54" s="37"/>
      <c r="F54" s="37"/>
      <c r="G54" s="37"/>
      <c r="H54" s="37"/>
      <c r="I54" s="37"/>
      <c r="J54" s="37"/>
      <c r="K54" s="37"/>
    </row>
    <row r="55" spans="1:11" x14ac:dyDescent="0.25">
      <c r="D55" s="19"/>
      <c r="E55" s="19"/>
      <c r="F55" s="19"/>
      <c r="G55" s="19"/>
      <c r="H55" s="19"/>
      <c r="I55" s="19"/>
      <c r="J55" s="19"/>
      <c r="K55" s="19"/>
    </row>
  </sheetData>
  <mergeCells count="24">
    <mergeCell ref="A25:A26"/>
    <mergeCell ref="B2:K2"/>
    <mergeCell ref="E4:K4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49:B50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</sheetPr>
  <dimension ref="A2:M53"/>
  <sheetViews>
    <sheetView zoomScale="120" zoomScaleNormal="120" workbookViewId="0">
      <pane ySplit="5" topLeftCell="A6" activePane="bottomLeft" state="frozen"/>
      <selection activeCell="K21" sqref="K21"/>
      <selection pane="bottomLeft" activeCell="S33" sqref="S33"/>
    </sheetView>
  </sheetViews>
  <sheetFormatPr defaultColWidth="9.140625" defaultRowHeight="13.5" x14ac:dyDescent="0.25"/>
  <cols>
    <col min="1" max="1" width="8" style="18" customWidth="1"/>
    <col min="2" max="2" width="25.85546875" style="18" customWidth="1"/>
    <col min="3" max="3" width="5.7109375" style="18" customWidth="1"/>
    <col min="4" max="11" width="7.7109375" style="18" customWidth="1"/>
    <col min="12" max="16384" width="9.140625" style="2"/>
  </cols>
  <sheetData>
    <row r="2" spans="1:13" ht="40.5" customHeight="1" x14ac:dyDescent="0.25">
      <c r="A2" s="1" t="s">
        <v>381</v>
      </c>
      <c r="B2" s="185" t="s">
        <v>250</v>
      </c>
      <c r="C2" s="185"/>
      <c r="D2" s="185"/>
      <c r="E2" s="185"/>
      <c r="F2" s="185"/>
      <c r="G2" s="185"/>
      <c r="H2" s="185"/>
      <c r="I2" s="185"/>
      <c r="J2" s="185"/>
      <c r="K2" s="185"/>
    </row>
    <row r="3" spans="1:13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x14ac:dyDescent="0.25">
      <c r="A4" s="4"/>
      <c r="B4" s="5"/>
      <c r="C4" s="5"/>
      <c r="D4" s="5"/>
      <c r="E4" s="186" t="s">
        <v>170</v>
      </c>
      <c r="F4" s="186"/>
      <c r="G4" s="186"/>
      <c r="H4" s="186"/>
      <c r="I4" s="186"/>
      <c r="J4" s="186"/>
      <c r="K4" s="186"/>
    </row>
    <row r="5" spans="1:13" x14ac:dyDescent="0.25">
      <c r="A5" s="6" t="s">
        <v>171</v>
      </c>
      <c r="B5" s="7"/>
      <c r="C5" s="6"/>
      <c r="D5" s="6" t="s">
        <v>172</v>
      </c>
      <c r="E5" s="8">
        <v>0</v>
      </c>
      <c r="F5" s="9" t="s">
        <v>173</v>
      </c>
      <c r="G5" s="9" t="s">
        <v>174</v>
      </c>
      <c r="H5" s="9" t="s">
        <v>175</v>
      </c>
      <c r="I5" s="8" t="s">
        <v>176</v>
      </c>
      <c r="J5" s="8" t="s">
        <v>177</v>
      </c>
      <c r="K5" s="8" t="s">
        <v>178</v>
      </c>
    </row>
    <row r="6" spans="1:13" x14ac:dyDescent="0.25">
      <c r="A6" s="10" t="s">
        <v>179</v>
      </c>
      <c r="B6" s="7"/>
      <c r="C6" s="10"/>
      <c r="D6" s="10" t="s">
        <v>180</v>
      </c>
      <c r="E6" s="11">
        <v>0</v>
      </c>
      <c r="F6" s="12" t="s">
        <v>173</v>
      </c>
      <c r="G6" s="12" t="s">
        <v>174</v>
      </c>
      <c r="H6" s="12" t="s">
        <v>175</v>
      </c>
      <c r="I6" s="11" t="s">
        <v>176</v>
      </c>
      <c r="J6" s="11" t="s">
        <v>177</v>
      </c>
      <c r="K6" s="11" t="s">
        <v>181</v>
      </c>
    </row>
    <row r="7" spans="1:13" x14ac:dyDescent="0.25">
      <c r="A7" s="187" t="s">
        <v>182</v>
      </c>
      <c r="B7" s="3" t="s">
        <v>183</v>
      </c>
      <c r="C7" s="13"/>
      <c r="D7" s="20">
        <v>6776</v>
      </c>
      <c r="E7" s="14">
        <v>389</v>
      </c>
      <c r="F7" s="14">
        <v>520</v>
      </c>
      <c r="G7" s="14">
        <v>224</v>
      </c>
      <c r="H7" s="14">
        <v>263</v>
      </c>
      <c r="I7" s="14">
        <v>440</v>
      </c>
      <c r="J7" s="14">
        <v>865</v>
      </c>
      <c r="K7" s="14">
        <v>4075</v>
      </c>
    </row>
    <row r="8" spans="1:13" x14ac:dyDescent="0.25">
      <c r="A8" s="183"/>
      <c r="B8" s="15" t="s">
        <v>184</v>
      </c>
      <c r="C8" s="16" t="s">
        <v>185</v>
      </c>
      <c r="D8" s="17">
        <f>D7*100/D49</f>
        <v>2.0586608982032288</v>
      </c>
      <c r="E8" s="17">
        <f t="shared" ref="E8:K8" si="0">E7*100/E49</f>
        <v>5.2803040586398806</v>
      </c>
      <c r="F8" s="17">
        <f t="shared" si="0"/>
        <v>9.2940125111706884</v>
      </c>
      <c r="G8" s="17">
        <f t="shared" si="0"/>
        <v>5.0089445438282647</v>
      </c>
      <c r="H8" s="17">
        <f t="shared" si="0"/>
        <v>2.2119428090832631</v>
      </c>
      <c r="I8" s="17">
        <f t="shared" si="0"/>
        <v>0.46248121170077466</v>
      </c>
      <c r="J8" s="17">
        <f t="shared" si="0"/>
        <v>1.1982434997021707</v>
      </c>
      <c r="K8" s="17">
        <f t="shared" si="0"/>
        <v>3.0756109710628405</v>
      </c>
    </row>
    <row r="9" spans="1:13" x14ac:dyDescent="0.25">
      <c r="A9" s="183" t="s">
        <v>186</v>
      </c>
      <c r="B9" s="3" t="s">
        <v>187</v>
      </c>
      <c r="D9" s="14">
        <v>42656</v>
      </c>
      <c r="E9" s="14">
        <v>161</v>
      </c>
      <c r="F9" s="14">
        <v>207</v>
      </c>
      <c r="G9" s="14">
        <v>196</v>
      </c>
      <c r="H9" s="14">
        <v>557</v>
      </c>
      <c r="I9" s="14">
        <v>5772</v>
      </c>
      <c r="J9" s="14">
        <v>16001</v>
      </c>
      <c r="K9" s="14">
        <v>19762</v>
      </c>
      <c r="M9" s="14"/>
    </row>
    <row r="10" spans="1:13" x14ac:dyDescent="0.25">
      <c r="A10" s="183"/>
      <c r="B10" s="15" t="s">
        <v>188</v>
      </c>
      <c r="C10" s="16" t="s">
        <v>185</v>
      </c>
      <c r="D10" s="17">
        <f>D9*100/D49</f>
        <v>12.959598476056218</v>
      </c>
      <c r="E10" s="17">
        <f t="shared" ref="E10:K10" si="1">E9*100/E49</f>
        <v>2.1854214741414415</v>
      </c>
      <c r="F10" s="17">
        <f t="shared" si="1"/>
        <v>3.6997319034852545</v>
      </c>
      <c r="G10" s="17">
        <f t="shared" si="1"/>
        <v>4.3828264758497317</v>
      </c>
      <c r="H10" s="17">
        <f t="shared" si="1"/>
        <v>4.6846089150546675</v>
      </c>
      <c r="I10" s="17">
        <f t="shared" si="1"/>
        <v>6.0669126225837982</v>
      </c>
      <c r="J10" s="17">
        <f t="shared" si="1"/>
        <v>22.165426865588941</v>
      </c>
      <c r="K10" s="17">
        <f t="shared" si="1"/>
        <v>14.915392395127327</v>
      </c>
    </row>
    <row r="11" spans="1:13" ht="40.5" x14ac:dyDescent="0.25">
      <c r="A11" s="183" t="s">
        <v>189</v>
      </c>
      <c r="B11" s="3" t="s">
        <v>190</v>
      </c>
      <c r="D11" s="14">
        <v>2367</v>
      </c>
      <c r="E11" s="14">
        <v>41</v>
      </c>
      <c r="F11" s="14">
        <v>115</v>
      </c>
      <c r="G11" s="14">
        <v>78</v>
      </c>
      <c r="H11" s="14">
        <v>139</v>
      </c>
      <c r="I11" s="14">
        <v>197</v>
      </c>
      <c r="J11" s="14">
        <v>358</v>
      </c>
      <c r="K11" s="14">
        <v>1439</v>
      </c>
      <c r="M11" s="14"/>
    </row>
    <row r="12" spans="1:13" ht="40.5" x14ac:dyDescent="0.25">
      <c r="A12" s="183"/>
      <c r="B12" s="21" t="s">
        <v>191</v>
      </c>
      <c r="C12" s="16" t="s">
        <v>185</v>
      </c>
      <c r="D12" s="17">
        <f>D11*100/D49</f>
        <v>0.71913375827140535</v>
      </c>
      <c r="E12" s="17">
        <f t="shared" ref="E12:K12" si="2">E11*100/E49</f>
        <v>0.55653590335278946</v>
      </c>
      <c r="F12" s="17">
        <f t="shared" si="2"/>
        <v>2.0554066130473636</v>
      </c>
      <c r="G12" s="17">
        <f t="shared" si="2"/>
        <v>1.7441860465116279</v>
      </c>
      <c r="H12" s="17">
        <f t="shared" si="2"/>
        <v>1.169049621530698</v>
      </c>
      <c r="I12" s="17">
        <f t="shared" si="2"/>
        <v>0.20706545160239229</v>
      </c>
      <c r="J12" s="17">
        <f t="shared" si="2"/>
        <v>0.49592043109060935</v>
      </c>
      <c r="K12" s="17">
        <f t="shared" si="2"/>
        <v>1.0860869171434178</v>
      </c>
    </row>
    <row r="13" spans="1:13" ht="27" x14ac:dyDescent="0.25">
      <c r="A13" s="183" t="s">
        <v>192</v>
      </c>
      <c r="B13" s="3" t="s">
        <v>193</v>
      </c>
      <c r="D13" s="14">
        <v>5391</v>
      </c>
      <c r="E13" s="14">
        <v>130</v>
      </c>
      <c r="F13" s="14">
        <v>366</v>
      </c>
      <c r="G13" s="14">
        <v>226</v>
      </c>
      <c r="H13" s="14">
        <v>518</v>
      </c>
      <c r="I13" s="14">
        <v>711</v>
      </c>
      <c r="J13" s="14">
        <v>1312</v>
      </c>
      <c r="K13" s="14">
        <v>2128</v>
      </c>
    </row>
    <row r="14" spans="1:13" ht="27" x14ac:dyDescent="0.25">
      <c r="A14" s="183"/>
      <c r="B14" s="21" t="s">
        <v>194</v>
      </c>
      <c r="C14" s="16" t="s">
        <v>185</v>
      </c>
      <c r="D14" s="17">
        <f>D13*100/D49</f>
        <v>1.6378749855687142</v>
      </c>
      <c r="E14" s="17">
        <f t="shared" ref="E14:K14" si="3">E13*100/E49</f>
        <v>1.7646260350210399</v>
      </c>
      <c r="F14" s="17">
        <f t="shared" si="3"/>
        <v>6.5415549597855227</v>
      </c>
      <c r="G14" s="17">
        <f t="shared" si="3"/>
        <v>5.0536672629695882</v>
      </c>
      <c r="H14" s="17">
        <f t="shared" si="3"/>
        <v>4.3566021867115223</v>
      </c>
      <c r="I14" s="17">
        <f t="shared" si="3"/>
        <v>0.74732759436193363</v>
      </c>
      <c r="J14" s="17">
        <f t="shared" si="3"/>
        <v>1.8174514122650265</v>
      </c>
      <c r="K14" s="17">
        <f t="shared" si="3"/>
        <v>1.6061104653795644</v>
      </c>
    </row>
    <row r="15" spans="1:13" ht="27" x14ac:dyDescent="0.25">
      <c r="A15" s="183" t="s">
        <v>195</v>
      </c>
      <c r="B15" s="3" t="s">
        <v>196</v>
      </c>
      <c r="D15" s="14">
        <v>13962</v>
      </c>
      <c r="E15" s="38">
        <v>4</v>
      </c>
      <c r="F15" s="14">
        <v>18</v>
      </c>
      <c r="G15" s="14">
        <v>37</v>
      </c>
      <c r="H15" s="14">
        <v>1387</v>
      </c>
      <c r="I15" s="14">
        <v>4043</v>
      </c>
      <c r="J15" s="14">
        <v>5144</v>
      </c>
      <c r="K15" s="14">
        <v>3329</v>
      </c>
    </row>
    <row r="16" spans="1:13" x14ac:dyDescent="0.25">
      <c r="A16" s="183"/>
      <c r="B16" s="21" t="s">
        <v>197</v>
      </c>
      <c r="C16" s="16" t="s">
        <v>185</v>
      </c>
      <c r="D16" s="17">
        <f>D15*100/D49</f>
        <v>4.2418865792080114</v>
      </c>
      <c r="E16" s="22">
        <f t="shared" ref="E16:K16" si="4">E15*100/E49</f>
        <v>5.4296185692955072E-2</v>
      </c>
      <c r="F16" s="17">
        <f t="shared" si="4"/>
        <v>0.32171581769436997</v>
      </c>
      <c r="G16" s="17">
        <f t="shared" si="4"/>
        <v>0.8273703041144902</v>
      </c>
      <c r="H16" s="17">
        <f t="shared" si="4"/>
        <v>11.665264928511354</v>
      </c>
      <c r="I16" s="17">
        <f t="shared" si="4"/>
        <v>4.2495716793323455</v>
      </c>
      <c r="J16" s="17">
        <f t="shared" si="4"/>
        <v>7.1257393785756831</v>
      </c>
      <c r="K16" s="17">
        <f t="shared" si="4"/>
        <v>2.5125666067897416</v>
      </c>
    </row>
    <row r="17" spans="1:11" x14ac:dyDescent="0.25">
      <c r="A17" s="183" t="s">
        <v>198</v>
      </c>
      <c r="B17" s="3" t="s">
        <v>199</v>
      </c>
      <c r="D17" s="14">
        <v>9979</v>
      </c>
      <c r="E17" s="14">
        <v>70</v>
      </c>
      <c r="F17" s="14">
        <v>244</v>
      </c>
      <c r="G17" s="14">
        <v>294</v>
      </c>
      <c r="H17" s="14">
        <v>650</v>
      </c>
      <c r="I17" s="14">
        <v>1457</v>
      </c>
      <c r="J17" s="14">
        <v>3053</v>
      </c>
      <c r="K17" s="14">
        <v>4211</v>
      </c>
    </row>
    <row r="18" spans="1:11" x14ac:dyDescent="0.25">
      <c r="A18" s="183"/>
      <c r="B18" s="21" t="s">
        <v>200</v>
      </c>
      <c r="C18" s="16" t="s">
        <v>185</v>
      </c>
      <c r="D18" s="17">
        <f>D17*100/D49</f>
        <v>3.0317852867724353</v>
      </c>
      <c r="E18" s="17">
        <f t="shared" ref="E18:K18" si="5">E17*100/E49</f>
        <v>0.95018324962671374</v>
      </c>
      <c r="F18" s="17">
        <f t="shared" si="5"/>
        <v>4.3610366398570148</v>
      </c>
      <c r="G18" s="17">
        <f t="shared" si="5"/>
        <v>6.5742397137745971</v>
      </c>
      <c r="H18" s="17">
        <f t="shared" si="5"/>
        <v>5.466778805719092</v>
      </c>
      <c r="I18" s="17">
        <f t="shared" si="5"/>
        <v>1.5314434669273378</v>
      </c>
      <c r="J18" s="17">
        <f t="shared" si="5"/>
        <v>4.2291761902782969</v>
      </c>
      <c r="K18" s="17">
        <f t="shared" si="5"/>
        <v>3.1782571286246926</v>
      </c>
    </row>
    <row r="19" spans="1:11" x14ac:dyDescent="0.25">
      <c r="A19" s="183" t="s">
        <v>201</v>
      </c>
      <c r="B19" s="3" t="s">
        <v>202</v>
      </c>
      <c r="D19" s="14">
        <v>5999</v>
      </c>
      <c r="E19" s="14">
        <v>14</v>
      </c>
      <c r="F19" s="14">
        <v>33</v>
      </c>
      <c r="G19" s="14">
        <v>109</v>
      </c>
      <c r="H19" s="14">
        <v>122</v>
      </c>
      <c r="I19" s="14">
        <v>315</v>
      </c>
      <c r="J19" s="14">
        <v>1401</v>
      </c>
      <c r="K19" s="14">
        <v>4005</v>
      </c>
    </row>
    <row r="20" spans="1:11" x14ac:dyDescent="0.25">
      <c r="A20" s="183"/>
      <c r="B20" s="23" t="s">
        <v>203</v>
      </c>
      <c r="C20" s="16" t="s">
        <v>185</v>
      </c>
      <c r="D20" s="17">
        <f>D19*100/D49</f>
        <v>1.8225954439671148</v>
      </c>
      <c r="E20" s="17">
        <f t="shared" ref="E20:K20" si="6">E19*100/E49</f>
        <v>0.19003664992534275</v>
      </c>
      <c r="F20" s="17">
        <f t="shared" si="6"/>
        <v>0.58981233243967823</v>
      </c>
      <c r="G20" s="17">
        <f t="shared" si="6"/>
        <v>2.4373881932021466</v>
      </c>
      <c r="H20" s="17">
        <f t="shared" si="6"/>
        <v>1.0260723296888141</v>
      </c>
      <c r="I20" s="17">
        <f t="shared" si="6"/>
        <v>0.3310945038312364</v>
      </c>
      <c r="J20" s="17">
        <f t="shared" si="6"/>
        <v>1.9407388937372729</v>
      </c>
      <c r="K20" s="17">
        <f t="shared" si="6"/>
        <v>3.0227783899648286</v>
      </c>
    </row>
    <row r="21" spans="1:11" x14ac:dyDescent="0.25">
      <c r="A21" s="183" t="s">
        <v>204</v>
      </c>
      <c r="B21" s="3" t="s">
        <v>205</v>
      </c>
      <c r="D21" s="14">
        <v>1082</v>
      </c>
      <c r="E21" s="14">
        <v>33</v>
      </c>
      <c r="F21" s="14">
        <v>114</v>
      </c>
      <c r="G21" s="14">
        <v>73</v>
      </c>
      <c r="H21" s="14">
        <v>99</v>
      </c>
      <c r="I21" s="14">
        <v>195</v>
      </c>
      <c r="J21" s="14">
        <v>276</v>
      </c>
      <c r="K21" s="14">
        <v>292</v>
      </c>
    </row>
    <row r="22" spans="1:11" ht="27" x14ac:dyDescent="0.25">
      <c r="A22" s="183"/>
      <c r="B22" s="23" t="s">
        <v>206</v>
      </c>
      <c r="C22" s="16" t="s">
        <v>185</v>
      </c>
      <c r="D22" s="17">
        <f>D21*100/D49</f>
        <v>0.32872949997873285</v>
      </c>
      <c r="E22" s="17">
        <f t="shared" ref="E22:K22" si="7">E21*100/E49</f>
        <v>0.4479435319668793</v>
      </c>
      <c r="F22" s="17">
        <f t="shared" si="7"/>
        <v>2.0375335120643432</v>
      </c>
      <c r="G22" s="17">
        <f t="shared" si="7"/>
        <v>1.6323792486583184</v>
      </c>
      <c r="H22" s="17">
        <f t="shared" si="7"/>
        <v>0.83263246425567705</v>
      </c>
      <c r="I22" s="17">
        <f t="shared" si="7"/>
        <v>0.20496326427647968</v>
      </c>
      <c r="J22" s="17">
        <f t="shared" si="7"/>
        <v>0.38232971782404523</v>
      </c>
      <c r="K22" s="17">
        <f t="shared" si="7"/>
        <v>0.22038733829456428</v>
      </c>
    </row>
    <row r="23" spans="1:11" x14ac:dyDescent="0.25">
      <c r="A23" s="183" t="s">
        <v>207</v>
      </c>
      <c r="B23" s="3" t="s">
        <v>208</v>
      </c>
      <c r="D23" s="14">
        <v>32807</v>
      </c>
      <c r="E23" s="14">
        <v>15</v>
      </c>
      <c r="F23" s="14">
        <v>33</v>
      </c>
      <c r="G23" s="14">
        <v>48</v>
      </c>
      <c r="H23" s="14">
        <v>200</v>
      </c>
      <c r="I23" s="14">
        <v>1332</v>
      </c>
      <c r="J23" s="14">
        <v>6432</v>
      </c>
      <c r="K23" s="14">
        <v>24747</v>
      </c>
    </row>
    <row r="24" spans="1:11" x14ac:dyDescent="0.25">
      <c r="A24" s="183"/>
      <c r="B24" s="15" t="s">
        <v>209</v>
      </c>
      <c r="C24" s="16" t="s">
        <v>185</v>
      </c>
      <c r="D24" s="17">
        <f>D23*100/D49</f>
        <v>9.9673093399281782</v>
      </c>
      <c r="E24" s="17">
        <f t="shared" ref="E24:K24" si="8">E23*100/E49</f>
        <v>0.2036106963485815</v>
      </c>
      <c r="F24" s="17">
        <f t="shared" si="8"/>
        <v>0.58981233243967823</v>
      </c>
      <c r="G24" s="17">
        <f t="shared" si="8"/>
        <v>1.0733452593917709</v>
      </c>
      <c r="H24" s="17">
        <f t="shared" si="8"/>
        <v>1.6820857863751051</v>
      </c>
      <c r="I24" s="17">
        <f t="shared" si="8"/>
        <v>1.4000567590577997</v>
      </c>
      <c r="J24" s="17">
        <f t="shared" si="8"/>
        <v>8.9099447284212268</v>
      </c>
      <c r="K24" s="17">
        <f t="shared" si="8"/>
        <v>18.677826920464323</v>
      </c>
    </row>
    <row r="25" spans="1:11" x14ac:dyDescent="0.25">
      <c r="A25" s="183" t="s">
        <v>210</v>
      </c>
      <c r="B25" s="3" t="s">
        <v>211</v>
      </c>
      <c r="D25" s="14">
        <v>17522</v>
      </c>
      <c r="E25" s="14">
        <v>1222</v>
      </c>
      <c r="F25" s="14">
        <v>1547</v>
      </c>
      <c r="G25" s="14">
        <v>1254</v>
      </c>
      <c r="H25" s="14">
        <v>1248</v>
      </c>
      <c r="I25" s="14">
        <v>1761</v>
      </c>
      <c r="J25" s="14">
        <v>2304</v>
      </c>
      <c r="K25" s="14">
        <v>8186</v>
      </c>
    </row>
    <row r="26" spans="1:11" x14ac:dyDescent="0.25">
      <c r="A26" s="183"/>
      <c r="B26" s="15" t="s">
        <v>212</v>
      </c>
      <c r="C26" s="16" t="s">
        <v>185</v>
      </c>
      <c r="D26" s="33">
        <f>D25*100/D49</f>
        <v>5.3234734737775939</v>
      </c>
      <c r="E26" s="33">
        <f t="shared" ref="E26:K26" si="9">E25*100/E49</f>
        <v>16.587484729197772</v>
      </c>
      <c r="F26" s="33">
        <f t="shared" si="9"/>
        <v>27.649687220732797</v>
      </c>
      <c r="G26" s="33">
        <f t="shared" si="9"/>
        <v>28.041144901610018</v>
      </c>
      <c r="H26" s="33">
        <f t="shared" si="9"/>
        <v>10.496215306980655</v>
      </c>
      <c r="I26" s="33">
        <f t="shared" si="9"/>
        <v>1.8509759404660548</v>
      </c>
      <c r="J26" s="33">
        <f t="shared" si="9"/>
        <v>3.1916219922702904</v>
      </c>
      <c r="K26" s="33">
        <f t="shared" si="9"/>
        <v>6.1783929838332305</v>
      </c>
    </row>
    <row r="27" spans="1:11" x14ac:dyDescent="0.25">
      <c r="A27" s="183" t="s">
        <v>213</v>
      </c>
      <c r="B27" s="3" t="s">
        <v>214</v>
      </c>
      <c r="D27" s="14">
        <v>20399</v>
      </c>
      <c r="E27" s="14">
        <v>86</v>
      </c>
      <c r="F27" s="14">
        <v>167</v>
      </c>
      <c r="G27" s="14">
        <v>256</v>
      </c>
      <c r="H27" s="14">
        <v>899</v>
      </c>
      <c r="I27" s="14">
        <v>3544</v>
      </c>
      <c r="J27" s="14">
        <v>5793</v>
      </c>
      <c r="K27" s="14">
        <v>9654</v>
      </c>
    </row>
    <row r="28" spans="1:11" x14ac:dyDescent="0.25">
      <c r="A28" s="183"/>
      <c r="B28" s="15" t="s">
        <v>215</v>
      </c>
      <c r="C28" s="16" t="s">
        <v>185</v>
      </c>
      <c r="D28" s="17">
        <f>D27*100/D49</f>
        <v>6.1975536691923949</v>
      </c>
      <c r="E28" s="17">
        <f t="shared" ref="E28:K28" si="10">E27*100/E49</f>
        <v>1.1673679923985341</v>
      </c>
      <c r="F28" s="17">
        <f t="shared" si="10"/>
        <v>2.9848078641644324</v>
      </c>
      <c r="G28" s="17">
        <f t="shared" si="10"/>
        <v>5.7245080500894456</v>
      </c>
      <c r="H28" s="17">
        <f t="shared" si="10"/>
        <v>7.5609756097560972</v>
      </c>
      <c r="I28" s="17">
        <f t="shared" si="10"/>
        <v>3.7250759415171486</v>
      </c>
      <c r="J28" s="17">
        <f t="shared" si="10"/>
        <v>8.0247683165025148</v>
      </c>
      <c r="K28" s="17">
        <f t="shared" si="10"/>
        <v>7.2863676845743957</v>
      </c>
    </row>
    <row r="29" spans="1:11" x14ac:dyDescent="0.25">
      <c r="A29" s="183" t="s">
        <v>216</v>
      </c>
      <c r="B29" s="3" t="s">
        <v>217</v>
      </c>
      <c r="D29" s="14">
        <v>3105</v>
      </c>
      <c r="E29" s="14">
        <v>47</v>
      </c>
      <c r="F29" s="14">
        <v>142</v>
      </c>
      <c r="G29" s="14">
        <v>72</v>
      </c>
      <c r="H29" s="14">
        <v>195</v>
      </c>
      <c r="I29" s="14">
        <v>459</v>
      </c>
      <c r="J29" s="14">
        <v>882</v>
      </c>
      <c r="K29" s="14">
        <v>1308</v>
      </c>
    </row>
    <row r="30" spans="1:11" ht="27" x14ac:dyDescent="0.25">
      <c r="A30" s="183"/>
      <c r="B30" s="21" t="s">
        <v>218</v>
      </c>
      <c r="C30" s="16" t="s">
        <v>185</v>
      </c>
      <c r="D30" s="17">
        <f>D29*100/D49</f>
        <v>0.94335036731420097</v>
      </c>
      <c r="E30" s="17">
        <f t="shared" ref="E30:K30" si="11">E29*100/E49</f>
        <v>0.63798018189222205</v>
      </c>
      <c r="F30" s="17">
        <f t="shared" si="11"/>
        <v>2.5379803395889189</v>
      </c>
      <c r="G30" s="17">
        <f t="shared" si="11"/>
        <v>1.6100178890876566</v>
      </c>
      <c r="H30" s="17">
        <f t="shared" si="11"/>
        <v>1.6400336417157275</v>
      </c>
      <c r="I30" s="17">
        <f t="shared" si="11"/>
        <v>0.48245199129694449</v>
      </c>
      <c r="J30" s="17">
        <f t="shared" si="11"/>
        <v>1.2217927939159705</v>
      </c>
      <c r="K30" s="17">
        <f t="shared" si="11"/>
        <v>0.98721451537428107</v>
      </c>
    </row>
    <row r="31" spans="1:11" ht="27" x14ac:dyDescent="0.25">
      <c r="A31" s="183" t="s">
        <v>219</v>
      </c>
      <c r="B31" s="3" t="s">
        <v>220</v>
      </c>
      <c r="D31" s="14">
        <v>29918</v>
      </c>
      <c r="E31" s="14">
        <v>10</v>
      </c>
      <c r="F31" s="14">
        <v>109</v>
      </c>
      <c r="G31" s="14">
        <v>111</v>
      </c>
      <c r="H31" s="14">
        <v>749</v>
      </c>
      <c r="I31" s="14">
        <v>2610</v>
      </c>
      <c r="J31" s="14">
        <v>10373</v>
      </c>
      <c r="K31" s="14">
        <v>15956</v>
      </c>
    </row>
    <row r="32" spans="1:11" ht="27" x14ac:dyDescent="0.25">
      <c r="A32" s="183"/>
      <c r="B32" s="21" t="s">
        <v>221</v>
      </c>
      <c r="C32" s="16" t="s">
        <v>185</v>
      </c>
      <c r="D32" s="17">
        <f>D31*100/D49</f>
        <v>9.0895833459923558</v>
      </c>
      <c r="E32" s="17">
        <f t="shared" ref="E32:K32" si="12">E31*100/E49</f>
        <v>0.13574046423238767</v>
      </c>
      <c r="F32" s="17">
        <f t="shared" si="12"/>
        <v>1.9481680071492404</v>
      </c>
      <c r="G32" s="17">
        <f t="shared" si="12"/>
        <v>2.4821109123434706</v>
      </c>
      <c r="H32" s="17">
        <f t="shared" si="12"/>
        <v>6.2994112699747689</v>
      </c>
      <c r="I32" s="17">
        <f t="shared" si="12"/>
        <v>2.7433544603159588</v>
      </c>
      <c r="J32" s="17">
        <f t="shared" si="12"/>
        <v>14.369225228220365</v>
      </c>
      <c r="K32" s="17">
        <f t="shared" si="12"/>
        <v>12.04280948571256</v>
      </c>
    </row>
    <row r="33" spans="1:12" ht="27" x14ac:dyDescent="0.25">
      <c r="A33" s="183" t="s">
        <v>222</v>
      </c>
      <c r="B33" s="3" t="s">
        <v>223</v>
      </c>
      <c r="D33" s="14">
        <v>20985</v>
      </c>
      <c r="E33" s="14">
        <v>327</v>
      </c>
      <c r="F33" s="14">
        <v>216</v>
      </c>
      <c r="G33" s="14">
        <v>100</v>
      </c>
      <c r="H33" s="14">
        <v>428</v>
      </c>
      <c r="I33" s="14">
        <v>4720</v>
      </c>
      <c r="J33" s="14">
        <v>6850</v>
      </c>
      <c r="K33" s="14">
        <v>8344</v>
      </c>
    </row>
    <row r="34" spans="1:12" x14ac:dyDescent="0.25">
      <c r="A34" s="183"/>
      <c r="B34" s="21" t="s">
        <v>224</v>
      </c>
      <c r="C34" s="16" t="s">
        <v>185</v>
      </c>
      <c r="D34" s="17">
        <f>D33*100/D49</f>
        <v>6.3755901636355903</v>
      </c>
      <c r="E34" s="17">
        <f t="shared" ref="E34:K34" si="13">E33*100/E49</f>
        <v>4.4387131803990769</v>
      </c>
      <c r="F34" s="17">
        <f t="shared" si="13"/>
        <v>3.8605898123324396</v>
      </c>
      <c r="G34" s="17">
        <f t="shared" si="13"/>
        <v>2.2361359570661898</v>
      </c>
      <c r="H34" s="17">
        <f t="shared" si="13"/>
        <v>3.5996635828427248</v>
      </c>
      <c r="I34" s="17">
        <f t="shared" si="13"/>
        <v>4.9611620891537642</v>
      </c>
      <c r="J34" s="17">
        <f t="shared" si="13"/>
        <v>9.4889803155605428</v>
      </c>
      <c r="K34" s="17">
        <f t="shared" si="13"/>
        <v>6.2976436668830287</v>
      </c>
    </row>
    <row r="35" spans="1:12" x14ac:dyDescent="0.25">
      <c r="A35" s="183" t="s">
        <v>225</v>
      </c>
      <c r="B35" s="3" t="s">
        <v>226</v>
      </c>
      <c r="D35" s="14">
        <v>41132</v>
      </c>
      <c r="E35" s="20">
        <v>0</v>
      </c>
      <c r="F35" s="20">
        <v>0</v>
      </c>
      <c r="G35" s="20">
        <v>0</v>
      </c>
      <c r="H35" s="14">
        <v>850</v>
      </c>
      <c r="I35" s="14">
        <v>40104</v>
      </c>
      <c r="J35" s="14">
        <v>178</v>
      </c>
      <c r="K35" s="20">
        <v>0</v>
      </c>
    </row>
    <row r="36" spans="1:12" x14ac:dyDescent="0.25">
      <c r="A36" s="183"/>
      <c r="B36" s="15" t="s">
        <v>227</v>
      </c>
      <c r="C36" s="16" t="s">
        <v>185</v>
      </c>
      <c r="D36" s="17">
        <f>D35*100/D49</f>
        <v>12.496582063886542</v>
      </c>
      <c r="E36" s="22">
        <f t="shared" ref="E36:K36" si="14">E35*100/E49</f>
        <v>0</v>
      </c>
      <c r="F36" s="22">
        <f t="shared" si="14"/>
        <v>0</v>
      </c>
      <c r="G36" s="22">
        <f t="shared" si="14"/>
        <v>0</v>
      </c>
      <c r="H36" s="17">
        <f t="shared" si="14"/>
        <v>7.1488645920941964</v>
      </c>
      <c r="I36" s="17">
        <f t="shared" si="14"/>
        <v>42.153060259199698</v>
      </c>
      <c r="J36" s="17">
        <f t="shared" si="14"/>
        <v>0.24657496294449294</v>
      </c>
      <c r="K36" s="17">
        <f t="shared" si="14"/>
        <v>0</v>
      </c>
    </row>
    <row r="37" spans="1:12" ht="27" x14ac:dyDescent="0.25">
      <c r="A37" s="183" t="s">
        <v>228</v>
      </c>
      <c r="B37" s="3" t="s">
        <v>229</v>
      </c>
      <c r="D37" s="14">
        <v>3245</v>
      </c>
      <c r="E37" s="14">
        <v>3245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/>
    </row>
    <row r="38" spans="1:12" ht="27" x14ac:dyDescent="0.25">
      <c r="A38" s="183"/>
      <c r="B38" s="21" t="s">
        <v>230</v>
      </c>
      <c r="C38" s="16" t="s">
        <v>185</v>
      </c>
      <c r="D38" s="17">
        <f>D37*100/D49</f>
        <v>0.98588468339278013</v>
      </c>
      <c r="E38" s="17">
        <f t="shared" ref="E38:K38" si="15">E37*100/E49</f>
        <v>44.047780643409801</v>
      </c>
      <c r="F38" s="22">
        <f t="shared" si="15"/>
        <v>0</v>
      </c>
      <c r="G38" s="22">
        <f t="shared" si="15"/>
        <v>0</v>
      </c>
      <c r="H38" s="22">
        <f t="shared" si="15"/>
        <v>0</v>
      </c>
      <c r="I38" s="22">
        <f t="shared" si="15"/>
        <v>0</v>
      </c>
      <c r="J38" s="22">
        <f t="shared" si="15"/>
        <v>0</v>
      </c>
      <c r="K38" s="22">
        <f t="shared" si="15"/>
        <v>0</v>
      </c>
      <c r="L38" s="22"/>
    </row>
    <row r="39" spans="1:12" ht="40.5" x14ac:dyDescent="0.25">
      <c r="A39" s="183" t="s">
        <v>231</v>
      </c>
      <c r="B39" s="3" t="s">
        <v>232</v>
      </c>
      <c r="D39" s="14">
        <v>1770</v>
      </c>
      <c r="E39" s="14">
        <v>437</v>
      </c>
      <c r="F39" s="14">
        <v>260</v>
      </c>
      <c r="G39" s="14">
        <v>193</v>
      </c>
      <c r="H39" s="14">
        <v>357</v>
      </c>
      <c r="I39" s="14">
        <v>324</v>
      </c>
      <c r="J39" s="14">
        <v>146</v>
      </c>
      <c r="K39" s="14">
        <v>53</v>
      </c>
    </row>
    <row r="40" spans="1:12" ht="27" x14ac:dyDescent="0.25">
      <c r="A40" s="183"/>
      <c r="B40" s="21" t="s">
        <v>233</v>
      </c>
      <c r="C40" s="16" t="s">
        <v>185</v>
      </c>
      <c r="D40" s="17">
        <f>D39*100/D49</f>
        <v>0.53775528185060728</v>
      </c>
      <c r="E40" s="17">
        <f t="shared" ref="E40:K40" si="16">E39*100/E49</f>
        <v>5.9318582869553413</v>
      </c>
      <c r="F40" s="17">
        <f t="shared" si="16"/>
        <v>4.6470062555853442</v>
      </c>
      <c r="G40" s="17">
        <f t="shared" si="16"/>
        <v>4.315742397137746</v>
      </c>
      <c r="H40" s="17">
        <f t="shared" si="16"/>
        <v>3.0025231286795626</v>
      </c>
      <c r="I40" s="17">
        <f t="shared" si="16"/>
        <v>0.34055434679784313</v>
      </c>
      <c r="J40" s="17">
        <f t="shared" si="16"/>
        <v>0.20224687971851668</v>
      </c>
      <c r="K40" s="17">
        <f t="shared" si="16"/>
        <v>4.0001811402780502E-2</v>
      </c>
    </row>
    <row r="41" spans="1:12" ht="40.5" x14ac:dyDescent="0.25">
      <c r="A41" s="183" t="s">
        <v>234</v>
      </c>
      <c r="B41" s="3" t="s">
        <v>235</v>
      </c>
      <c r="D41" s="14">
        <v>7598</v>
      </c>
      <c r="E41" s="14">
        <v>446</v>
      </c>
      <c r="F41" s="14">
        <v>813</v>
      </c>
      <c r="G41" s="14">
        <v>461</v>
      </c>
      <c r="H41" s="14">
        <v>1355</v>
      </c>
      <c r="I41" s="14">
        <v>1089</v>
      </c>
      <c r="J41" s="14">
        <v>1155</v>
      </c>
      <c r="K41" s="14">
        <v>2279</v>
      </c>
    </row>
    <row r="42" spans="1:12" ht="27" x14ac:dyDescent="0.25">
      <c r="A42" s="183"/>
      <c r="B42" s="21" t="s">
        <v>236</v>
      </c>
      <c r="C42" s="16" t="s">
        <v>185</v>
      </c>
      <c r="D42" s="17">
        <f>D41*100/D49</f>
        <v>2.3083980968931721</v>
      </c>
      <c r="E42" s="17">
        <f t="shared" ref="E42:K42" si="17">E41*100/E49</f>
        <v>6.0540247047644904</v>
      </c>
      <c r="F42" s="17">
        <f t="shared" si="17"/>
        <v>14.53083109919571</v>
      </c>
      <c r="G42" s="17">
        <f t="shared" si="17"/>
        <v>10.308586762075134</v>
      </c>
      <c r="H42" s="17">
        <f t="shared" si="17"/>
        <v>11.396131202691338</v>
      </c>
      <c r="I42" s="17">
        <f t="shared" si="17"/>
        <v>1.1446409989594173</v>
      </c>
      <c r="J42" s="17">
        <f t="shared" si="17"/>
        <v>1.5999667539375806</v>
      </c>
      <c r="K42" s="17">
        <f t="shared" si="17"/>
        <v>1.7200778903195617</v>
      </c>
    </row>
    <row r="43" spans="1:12" ht="27" x14ac:dyDescent="0.25">
      <c r="A43" s="183" t="s">
        <v>237</v>
      </c>
      <c r="B43" s="3" t="s">
        <v>238</v>
      </c>
      <c r="D43" s="14">
        <v>21337</v>
      </c>
      <c r="E43" s="14">
        <v>99</v>
      </c>
      <c r="F43" s="14">
        <v>498</v>
      </c>
      <c r="G43" s="14">
        <v>505</v>
      </c>
      <c r="H43" s="14">
        <v>1027</v>
      </c>
      <c r="I43" s="14">
        <v>1880</v>
      </c>
      <c r="J43" s="14">
        <v>4269</v>
      </c>
      <c r="K43" s="14">
        <v>13059</v>
      </c>
    </row>
    <row r="44" spans="1:12" ht="27" x14ac:dyDescent="0.25">
      <c r="A44" s="183"/>
      <c r="B44" s="15" t="s">
        <v>239</v>
      </c>
      <c r="C44" s="16" t="s">
        <v>185</v>
      </c>
      <c r="D44" s="17">
        <f>D43*100/D49</f>
        <v>6.4825335869188745</v>
      </c>
      <c r="E44" s="17">
        <f t="shared" ref="E44:K44" si="18">E43*100/E49</f>
        <v>1.343830595900638</v>
      </c>
      <c r="F44" s="17">
        <f t="shared" si="18"/>
        <v>8.9008042895442365</v>
      </c>
      <c r="G44" s="17">
        <f t="shared" si="18"/>
        <v>11.292486583184258</v>
      </c>
      <c r="H44" s="17">
        <f t="shared" si="18"/>
        <v>8.6375105130361653</v>
      </c>
      <c r="I44" s="17">
        <f t="shared" si="18"/>
        <v>1.9760560863578553</v>
      </c>
      <c r="J44" s="17">
        <f t="shared" si="18"/>
        <v>5.9136433528653951</v>
      </c>
      <c r="K44" s="17">
        <f t="shared" si="18"/>
        <v>9.8562953794134067</v>
      </c>
    </row>
    <row r="45" spans="1:12" ht="40.5" x14ac:dyDescent="0.25">
      <c r="A45" s="183" t="s">
        <v>240</v>
      </c>
      <c r="B45" s="3" t="s">
        <v>241</v>
      </c>
      <c r="D45" s="14">
        <v>40760</v>
      </c>
      <c r="E45" s="14">
        <v>579</v>
      </c>
      <c r="F45" s="14">
        <v>188</v>
      </c>
      <c r="G45" s="14">
        <v>233</v>
      </c>
      <c r="H45" s="14">
        <v>846</v>
      </c>
      <c r="I45" s="14">
        <v>24176</v>
      </c>
      <c r="J45" s="14">
        <v>5356</v>
      </c>
      <c r="K45" s="14">
        <v>9382</v>
      </c>
    </row>
    <row r="46" spans="1:12" ht="27" x14ac:dyDescent="0.25">
      <c r="A46" s="183"/>
      <c r="B46" s="21" t="s">
        <v>242</v>
      </c>
      <c r="C46" s="16" t="s">
        <v>185</v>
      </c>
      <c r="D46" s="33">
        <f>D45*100/D49</f>
        <v>12.38356230973489</v>
      </c>
      <c r="E46" s="33">
        <f t="shared" ref="E46:K46" si="19">E45*100/E49</f>
        <v>7.859372879055246</v>
      </c>
      <c r="F46" s="33">
        <f t="shared" si="19"/>
        <v>3.3601429848078643</v>
      </c>
      <c r="G46" s="33">
        <f t="shared" si="19"/>
        <v>5.2101967799642219</v>
      </c>
      <c r="H46" s="33">
        <f t="shared" si="19"/>
        <v>7.1152228763666949</v>
      </c>
      <c r="I46" s="33">
        <f t="shared" si="19"/>
        <v>25.411240395631655</v>
      </c>
      <c r="J46" s="33">
        <f t="shared" si="19"/>
        <v>7.419412929947776</v>
      </c>
      <c r="K46" s="33">
        <f t="shared" si="19"/>
        <v>7.0810753694506925</v>
      </c>
    </row>
    <row r="47" spans="1:12" x14ac:dyDescent="0.25">
      <c r="A47" s="183" t="s">
        <v>243</v>
      </c>
      <c r="B47" s="34" t="s">
        <v>244</v>
      </c>
      <c r="C47" s="16"/>
      <c r="D47" s="20">
        <v>356</v>
      </c>
      <c r="E47" s="20">
        <v>12</v>
      </c>
      <c r="F47" s="20">
        <v>5</v>
      </c>
      <c r="G47" s="20">
        <v>2</v>
      </c>
      <c r="H47" s="20">
        <v>1</v>
      </c>
      <c r="I47" s="20">
        <v>10</v>
      </c>
      <c r="J47" s="20">
        <v>41</v>
      </c>
      <c r="K47" s="20">
        <v>285</v>
      </c>
    </row>
    <row r="48" spans="1:12" x14ac:dyDescent="0.25">
      <c r="A48" s="184"/>
      <c r="B48" s="35" t="s">
        <v>245</v>
      </c>
      <c r="C48" s="16" t="s">
        <v>185</v>
      </c>
      <c r="D48" s="33">
        <f>D47*100/D49</f>
        <v>0.10815868945695831</v>
      </c>
      <c r="E48" s="33">
        <f t="shared" ref="E48:K48" si="20">E47*100/E49</f>
        <v>0.16288855707886521</v>
      </c>
      <c r="F48" s="33">
        <f t="shared" si="20"/>
        <v>8.936550491510277E-2</v>
      </c>
      <c r="G48" s="33">
        <f t="shared" si="20"/>
        <v>4.4722719141323794E-2</v>
      </c>
      <c r="H48" s="33">
        <f t="shared" si="20"/>
        <v>8.4104289318755257E-3</v>
      </c>
      <c r="I48" s="33">
        <f t="shared" si="20"/>
        <v>1.051093662956306E-2</v>
      </c>
      <c r="J48" s="33">
        <f t="shared" si="20"/>
        <v>5.6795356633282078E-2</v>
      </c>
      <c r="K48" s="33">
        <f t="shared" si="20"/>
        <v>0.2151040801847631</v>
      </c>
    </row>
    <row r="49" spans="1:11" x14ac:dyDescent="0.25">
      <c r="A49" s="181" t="s">
        <v>246</v>
      </c>
      <c r="B49" s="181"/>
      <c r="C49" s="25"/>
      <c r="D49" s="26">
        <v>329146</v>
      </c>
      <c r="E49" s="26">
        <v>7367</v>
      </c>
      <c r="F49" s="26">
        <v>5595</v>
      </c>
      <c r="G49" s="26">
        <v>4472</v>
      </c>
      <c r="H49" s="26">
        <v>11890</v>
      </c>
      <c r="I49" s="26">
        <v>95139</v>
      </c>
      <c r="J49" s="26">
        <v>72189</v>
      </c>
      <c r="K49" s="26">
        <v>132494</v>
      </c>
    </row>
    <row r="50" spans="1:11" x14ac:dyDescent="0.25">
      <c r="A50" s="182"/>
      <c r="B50" s="182"/>
      <c r="C50" s="27" t="s">
        <v>185</v>
      </c>
      <c r="D50" s="36">
        <f>D49*100/D49</f>
        <v>100</v>
      </c>
      <c r="E50" s="36">
        <f t="shared" ref="E50:K50" si="21">E49*100/E49</f>
        <v>100</v>
      </c>
      <c r="F50" s="36">
        <f t="shared" si="21"/>
        <v>100</v>
      </c>
      <c r="G50" s="36">
        <f t="shared" si="21"/>
        <v>100</v>
      </c>
      <c r="H50" s="36">
        <f t="shared" si="21"/>
        <v>100</v>
      </c>
      <c r="I50" s="36">
        <f t="shared" si="21"/>
        <v>100</v>
      </c>
      <c r="J50" s="36">
        <f t="shared" si="21"/>
        <v>100</v>
      </c>
      <c r="K50" s="36">
        <f t="shared" si="21"/>
        <v>100</v>
      </c>
    </row>
    <row r="52" spans="1:11" x14ac:dyDescent="0.25">
      <c r="A52" s="31" t="s">
        <v>247</v>
      </c>
      <c r="B52" s="31"/>
      <c r="D52" s="29"/>
      <c r="E52" s="29"/>
      <c r="F52" s="29"/>
      <c r="G52" s="29"/>
      <c r="H52" s="29"/>
      <c r="I52" s="29"/>
      <c r="J52" s="29"/>
      <c r="K52" s="29"/>
    </row>
    <row r="53" spans="1:11" x14ac:dyDescent="0.25">
      <c r="A53" s="32"/>
      <c r="B53" s="32"/>
      <c r="C53" s="32"/>
      <c r="D53" s="29"/>
      <c r="E53" s="29"/>
      <c r="F53" s="29"/>
      <c r="G53" s="29"/>
      <c r="H53" s="29"/>
      <c r="I53" s="29"/>
      <c r="J53" s="29"/>
      <c r="K53" s="29"/>
    </row>
  </sheetData>
  <mergeCells count="24">
    <mergeCell ref="A25:A26"/>
    <mergeCell ref="B2:K2"/>
    <mergeCell ref="E4:K4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49:B50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Izvješće 2024</vt:lpstr>
      <vt:lpstr>Tab 1_stacionar</vt:lpstr>
      <vt:lpstr>Tab 2_stacionar</vt:lpstr>
      <vt:lpstr>Tab 3_stacionar</vt:lpstr>
      <vt:lpstr>Tab 4_DB</vt:lpstr>
      <vt:lpstr>Tab 5_DB</vt:lpstr>
      <vt:lpstr>tab 6.1- BSO_stacionar</vt:lpstr>
      <vt:lpstr>tab 6.2- BSO_stacionar</vt:lpstr>
      <vt:lpstr>tab 6.3- BSO_stacionar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Trajanoski</dc:creator>
  <cp:lastModifiedBy>Danijela Fuštin</cp:lastModifiedBy>
  <dcterms:created xsi:type="dcterms:W3CDTF">2025-08-21T07:17:43Z</dcterms:created>
  <dcterms:modified xsi:type="dcterms:W3CDTF">2025-12-16T12:56:07Z</dcterms:modified>
</cp:coreProperties>
</file>